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rime\Desktop\Статья\"/>
    </mc:Choice>
  </mc:AlternateContent>
  <xr:revisionPtr revIDLastSave="0" documentId="13_ncr:1_{D824A2EB-32FC-45EA-AF20-04F8FB4037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ак выбрать" sheetId="2" r:id="rId1"/>
    <sheet name="Конфигуратор" sheetId="15" r:id="rId2"/>
    <sheet name="Исходная комплектация" sheetId="11" r:id="rId3"/>
    <sheet name="Прайс" sheetId="10" r:id="rId4"/>
    <sheet name="T-BGM400" sheetId="4" r:id="rId5"/>
    <sheet name="T-BGM500" sheetId="5" r:id="rId6"/>
    <sheet name="T-BGM1000" sheetId="6" r:id="rId7"/>
    <sheet name="T-BGM2000" sheetId="7" r:id="rId8"/>
    <sheet name="T-ProBG3000" sheetId="8" r:id="rId9"/>
    <sheet name="T-ProBG8000" sheetId="9" r:id="rId10"/>
    <sheet name="Списки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1" l="1"/>
  <c r="B26" i="11"/>
  <c r="B25" i="11"/>
  <c r="B24" i="11"/>
  <c r="E21" i="11"/>
  <c r="D21" i="11"/>
  <c r="E19" i="11"/>
  <c r="D19" i="11"/>
  <c r="C19" i="11"/>
  <c r="B19" i="11"/>
  <c r="E18" i="11"/>
  <c r="D18" i="11"/>
  <c r="C18" i="11"/>
  <c r="B18" i="11"/>
  <c r="E17" i="11"/>
  <c r="D17" i="11"/>
  <c r="C17" i="11"/>
  <c r="B17" i="11"/>
  <c r="E16" i="11"/>
  <c r="D16" i="11"/>
  <c r="C16" i="11"/>
  <c r="B16" i="11"/>
  <c r="E15" i="11"/>
  <c r="D15" i="11"/>
  <c r="C15" i="11"/>
  <c r="B15" i="11"/>
  <c r="E14" i="11"/>
  <c r="D14" i="11"/>
  <c r="C14" i="11"/>
  <c r="B14" i="11"/>
  <c r="E13" i="11"/>
  <c r="D13" i="11"/>
  <c r="C13" i="11"/>
  <c r="B13" i="11"/>
  <c r="E12" i="11"/>
  <c r="D12" i="11"/>
  <c r="C12" i="11"/>
  <c r="B12" i="11"/>
  <c r="E11" i="11"/>
  <c r="D11" i="11"/>
  <c r="C11" i="11"/>
  <c r="B11" i="11"/>
  <c r="B7" i="11"/>
  <c r="B6" i="11"/>
  <c r="C5" i="11"/>
  <c r="B5" i="11"/>
  <c r="B4" i="11"/>
  <c r="G66" i="15"/>
  <c r="F66" i="15"/>
  <c r="E66" i="15"/>
  <c r="D66" i="15"/>
  <c r="C66" i="15"/>
  <c r="G65" i="15"/>
  <c r="F65" i="15"/>
  <c r="E65" i="15"/>
  <c r="D65" i="15"/>
  <c r="C65" i="15"/>
  <c r="G64" i="15"/>
  <c r="F64" i="15"/>
  <c r="E64" i="15"/>
  <c r="D64" i="15"/>
  <c r="C64" i="15"/>
  <c r="G60" i="15"/>
  <c r="F60" i="15"/>
  <c r="E60" i="15"/>
  <c r="D60" i="15"/>
  <c r="C60" i="15"/>
  <c r="G59" i="15"/>
  <c r="F59" i="15"/>
  <c r="E59" i="15"/>
  <c r="D59" i="15"/>
  <c r="C59" i="15"/>
  <c r="G58" i="15"/>
  <c r="F58" i="15"/>
  <c r="E58" i="15"/>
  <c r="D58" i="15"/>
  <c r="C58" i="15"/>
  <c r="G57" i="15"/>
  <c r="F57" i="15"/>
  <c r="E57" i="15"/>
  <c r="D57" i="15"/>
  <c r="C57" i="15"/>
  <c r="G54" i="15"/>
  <c r="F54" i="15"/>
  <c r="E54" i="15"/>
  <c r="D54" i="15"/>
  <c r="C54" i="15"/>
  <c r="G53" i="15"/>
  <c r="F53" i="15"/>
  <c r="E53" i="15"/>
  <c r="D53" i="15"/>
  <c r="C53" i="15"/>
  <c r="G52" i="15"/>
  <c r="F52" i="15"/>
  <c r="E52" i="15"/>
  <c r="D52" i="15"/>
  <c r="C52" i="15"/>
  <c r="G48" i="15"/>
  <c r="F48" i="15"/>
  <c r="E48" i="15"/>
  <c r="D48" i="15"/>
  <c r="C48" i="15"/>
  <c r="G47" i="15"/>
  <c r="F47" i="15"/>
  <c r="E47" i="15"/>
  <c r="D47" i="15"/>
  <c r="C47" i="15"/>
  <c r="G46" i="15"/>
  <c r="F46" i="15"/>
  <c r="E46" i="15"/>
  <c r="D46" i="15"/>
  <c r="C46" i="15"/>
  <c r="G45" i="15"/>
  <c r="F45" i="15"/>
  <c r="E45" i="15"/>
  <c r="D45" i="15"/>
  <c r="C45" i="15"/>
  <c r="G41" i="15"/>
  <c r="F41" i="15"/>
  <c r="E41" i="15"/>
  <c r="D41" i="15"/>
  <c r="C41" i="15"/>
  <c r="G40" i="15"/>
  <c r="F40" i="15"/>
  <c r="E40" i="15"/>
  <c r="D40" i="15"/>
  <c r="C40" i="15"/>
  <c r="G39" i="15"/>
  <c r="F39" i="15"/>
  <c r="E39" i="15"/>
  <c r="D39" i="15"/>
  <c r="C39" i="15"/>
  <c r="G38" i="15"/>
  <c r="F38" i="15"/>
  <c r="E38" i="15"/>
  <c r="D38" i="15"/>
  <c r="C38" i="15"/>
  <c r="G34" i="15"/>
  <c r="F34" i="15"/>
  <c r="E34" i="15"/>
  <c r="D34" i="15"/>
  <c r="C34" i="15"/>
  <c r="G33" i="15"/>
  <c r="F33" i="15"/>
  <c r="E33" i="15"/>
  <c r="D33" i="15"/>
  <c r="C33" i="15"/>
  <c r="G32" i="15"/>
  <c r="F32" i="15"/>
  <c r="E32" i="15"/>
  <c r="D32" i="15"/>
  <c r="C32" i="15"/>
  <c r="G29" i="15"/>
  <c r="F29" i="15"/>
  <c r="E29" i="15"/>
  <c r="D29" i="15"/>
  <c r="C29" i="15"/>
  <c r="G28" i="15"/>
  <c r="F28" i="15"/>
  <c r="E28" i="15"/>
  <c r="D28" i="15"/>
  <c r="C28" i="15"/>
  <c r="G27" i="15"/>
  <c r="F27" i="15"/>
  <c r="E27" i="15"/>
  <c r="D27" i="15"/>
  <c r="C27" i="15"/>
  <c r="G26" i="15"/>
  <c r="F26" i="15"/>
  <c r="E26" i="15"/>
  <c r="D26" i="15"/>
  <c r="C26" i="15"/>
  <c r="G23" i="15"/>
  <c r="F23" i="15"/>
  <c r="E23" i="15"/>
  <c r="D23" i="15"/>
  <c r="C23" i="15"/>
  <c r="G22" i="15"/>
  <c r="F22" i="15"/>
  <c r="E22" i="15"/>
  <c r="D22" i="15"/>
  <c r="C22" i="15"/>
  <c r="G21" i="15"/>
  <c r="F21" i="15"/>
  <c r="E21" i="15"/>
  <c r="D21" i="15"/>
  <c r="C21" i="15"/>
  <c r="G20" i="15"/>
  <c r="F20" i="15"/>
  <c r="E20" i="15"/>
  <c r="D20" i="15"/>
  <c r="C20" i="15"/>
  <c r="G16" i="15"/>
  <c r="F16" i="15"/>
  <c r="E16" i="15"/>
  <c r="D16" i="15"/>
  <c r="C16" i="15"/>
  <c r="G15" i="15"/>
  <c r="F15" i="15"/>
  <c r="E15" i="15"/>
  <c r="D15" i="15"/>
  <c r="C15" i="15"/>
  <c r="G14" i="15"/>
  <c r="F14" i="15"/>
  <c r="E14" i="15"/>
  <c r="D14" i="15"/>
  <c r="C14" i="15"/>
  <c r="G13" i="15"/>
  <c r="F13" i="15"/>
  <c r="E13" i="15"/>
  <c r="D13" i="15"/>
  <c r="C13" i="15"/>
  <c r="G12" i="15"/>
  <c r="F12" i="15"/>
  <c r="E12" i="15"/>
  <c r="D12" i="15"/>
  <c r="C12" i="15"/>
</calcChain>
</file>

<file path=xl/sharedStrings.xml><?xml version="1.0" encoding="utf-8"?>
<sst xmlns="http://schemas.openxmlformats.org/spreadsheetml/2006/main" count="2569" uniqueCount="592">
  <si>
    <t>КАК СОБРАТЬ КОМПЛЕКТ ProxWay + TEMID</t>
  </si>
  <si>
    <t>Конфигуратор разделён по функциональным типам оборудования. В каждом разделе предусмотрено 5 готовых строк для выбора позиций.</t>
  </si>
  <si>
    <t>Шаг</t>
  </si>
  <si>
    <t>Раздел</t>
  </si>
  <si>
    <t>Что выбрать</t>
  </si>
  <si>
    <t>1</t>
  </si>
  <si>
    <t>Шлагбаум</t>
  </si>
  <si>
    <t>Выберите серию и исполнение по ширине проезда, скорости и интенсивности.</t>
  </si>
  <si>
    <t>2</t>
  </si>
  <si>
    <t>UHF-считыватель</t>
  </si>
  <si>
    <t>Для автоматической идентификации транспорта по UHF-меткам.</t>
  </si>
  <si>
    <t>3</t>
  </si>
  <si>
    <t>UHF-метки</t>
  </si>
  <si>
    <t>Укажите тип и необходимое количество меток/карт для транспорта.</t>
  </si>
  <si>
    <t>4</t>
  </si>
  <si>
    <t>Радар безопасности</t>
  </si>
  <si>
    <t>Добавьте VR30 / VR10 Pro для контроля зоны проезда.</t>
  </si>
  <si>
    <t>5</t>
  </si>
  <si>
    <t>Контроллер ProxWay</t>
  </si>
  <si>
    <t>PW-400 проверяет права доступа и управляет логикой СКУД.</t>
  </si>
  <si>
    <t>6</t>
  </si>
  <si>
    <t>Считыватели ProxWay</t>
  </si>
  <si>
    <t>Выберите BLE/MIFARE/мультиформатные считыватели отдельно от контроллеров.</t>
  </si>
  <si>
    <t>7</t>
  </si>
  <si>
    <t>Идентификаторы ProxWay</t>
  </si>
  <si>
    <t>Мобильные PW-ID v.2 или BLE-брелоки — по количеству пользователей.</t>
  </si>
  <si>
    <t>8</t>
  </si>
  <si>
    <t>Аксессуары</t>
  </si>
  <si>
    <t>Корпуса, кнопки выхода и монтажные принадлежности — при необходимости.</t>
  </si>
  <si>
    <t>9</t>
  </si>
  <si>
    <t>ПО и интеграции</t>
  </si>
  <si>
    <t>PW WEB, модули и интеграционное ПО — по задаче объекта.</t>
  </si>
  <si>
    <t>КОНФИГУРАТОР РЕШЕНИЯ ProxWay + TEMID</t>
  </si>
  <si>
    <t>Выберите оборудование в свободной строке нужного раздела и укажите количество. Цена, сумма, статус, описание и ссылка на конкретную модель рассчитываются автоматически.</t>
  </si>
  <si>
    <t>КАК СОБРАТЬ РЕШЕНИЕ</t>
  </si>
  <si>
    <t>Выберите шлагбаум</t>
  </si>
  <si>
    <t>По ширине проезда, скорости и интенсивности.</t>
  </si>
  <si>
    <t>Добавьте идентификацию</t>
  </si>
  <si>
    <t>UHF для транспорта или ProxWay для мобильной/карточной идентификации.</t>
  </si>
  <si>
    <t>Добавьте безопасность</t>
  </si>
  <si>
    <t>VR30 / VR10 Pro — контроль зоны проезда.</t>
  </si>
  <si>
    <t>Укажите количество</t>
  </si>
  <si>
    <t>Цена, сумма, описание и ссылка рассчитываются автоматически.</t>
  </si>
  <si>
    <t>ШЛАГБАУМЫ</t>
  </si>
  <si>
    <t>Оборудование / модель</t>
  </si>
  <si>
    <t>Кол-во</t>
  </si>
  <si>
    <t>Цена</t>
  </si>
  <si>
    <t>Сумма</t>
  </si>
  <si>
    <t>Статус</t>
  </si>
  <si>
    <t>Описание</t>
  </si>
  <si>
    <t>Сайт</t>
  </si>
  <si>
    <t>T-BGM1145L-90</t>
  </si>
  <si>
    <t>T-BGM2000L-4M</t>
  </si>
  <si>
    <t>T-BGM1045L</t>
  </si>
  <si>
    <t>UHF-СЧИТЫВАТЕЛИ</t>
  </si>
  <si>
    <t>T-UR30RW-E</t>
  </si>
  <si>
    <t>UHF 5E lite</t>
  </si>
  <si>
    <t>UHF-МЕТКИ И АКСЕССУАРЫ</t>
  </si>
  <si>
    <t>T-New UHF Waterproof Tag</t>
  </si>
  <si>
    <t>РАДАРЫ БЕЗОПАСНОСТИ</t>
  </si>
  <si>
    <t>T-VR10 Pro</t>
  </si>
  <si>
    <t>T-VR30</t>
  </si>
  <si>
    <t>ProxWay — КОНТРОЛЛЕРЫ</t>
  </si>
  <si>
    <t>PW-400 AC mod.23</t>
  </si>
  <si>
    <t>ProxWay — СЧИТЫВАТЕЛИ</t>
  </si>
  <si>
    <t>PW-101-Plus USB MF</t>
  </si>
  <si>
    <t>ProxWay — ИДЕНТИФИКАТОРЫ</t>
  </si>
  <si>
    <t>PW-Tag S1 B</t>
  </si>
  <si>
    <t>ProxWay — АКСЕССУАРЫ</t>
  </si>
  <si>
    <t>PW 707</t>
  </si>
  <si>
    <t>ПО И ИНТЕГРАЦИИ</t>
  </si>
  <si>
    <t>PW WEB</t>
  </si>
  <si>
    <t>Автомаршал 1 канал</t>
  </si>
  <si>
    <t>ИТОГОВАЯ КОМПЛЕКТАЦИЯ ProxWay + TEMID</t>
  </si>
  <si>
    <t>Итог формируется автоматически по выбранным позициям на листе «Конфигуратор». Этот лист удобно использовать для проверки состава и подготовки предложения клиенту.</t>
  </si>
  <si>
    <t>Позиций выбрано</t>
  </si>
  <si>
    <t>СТАТУС КОМПЛЕКТА</t>
  </si>
  <si>
    <t>Общее количество</t>
  </si>
  <si>
    <t>Расчётная стоимость</t>
  </si>
  <si>
    <t>Все значения автоматически обновляются после изменения выбора и количества на листе «Конфигуратор».</t>
  </si>
  <si>
    <t>Требуют уточнения цены</t>
  </si>
  <si>
    <t>Выбранное оборудование</t>
  </si>
  <si>
    <t>Стоимость</t>
  </si>
  <si>
    <t>Назначение</t>
  </si>
  <si>
    <t>Шлагбаумы</t>
  </si>
  <si>
    <t>Основное исполнительное оборудование</t>
  </si>
  <si>
    <t>UHF-считыватели</t>
  </si>
  <si>
    <t>Автоматическая идентификация транспорта</t>
  </si>
  <si>
    <t>UHF-метки и аксессуары</t>
  </si>
  <si>
    <t>Идентификаторы и принадлежности</t>
  </si>
  <si>
    <t>Радары безопасности</t>
  </si>
  <si>
    <t>Контроль зоны движения стрелы</t>
  </si>
  <si>
    <t>ProxWay — контроллеры</t>
  </si>
  <si>
    <t>Проверка прав и управление СКУД</t>
  </si>
  <si>
    <t>ProxWay — считыватели</t>
  </si>
  <si>
    <t>BLE / MIFARE / мультиформатное считывание</t>
  </si>
  <si>
    <t>ProxWay — идентификаторы</t>
  </si>
  <si>
    <t>Мобильные и BLE-идентификаторы</t>
  </si>
  <si>
    <t>ProxWay — аксессуары</t>
  </si>
  <si>
    <t>Дополнительное оборудование</t>
  </si>
  <si>
    <t>ПО, лицензии и интеграционные модули</t>
  </si>
  <si>
    <t>ИТОГО ПО КОМПЛЕКТАЦИИ</t>
  </si>
  <si>
    <t>БЫСТРАЯ ПРОВЕРКА КОМПЛЕКТА</t>
  </si>
  <si>
    <t>Идентификация</t>
  </si>
  <si>
    <t>Контроллер</t>
  </si>
  <si>
    <t>Безопасность</t>
  </si>
  <si>
    <t>ЕДИНЫЙ СПРАВОЧНИК ОБОРУДОВАНИЯ И ЦЕН</t>
  </si>
  <si>
    <t>ССЫЛКИ НА КАРТОЧКИ</t>
  </si>
  <si>
    <t>Все позиции из актуальных прайс-листов ProxWay и TEMID/ZKTeco. Этот лист является единым источником данных для конфигуратора.</t>
  </si>
  <si>
    <t>Колонка «URL модели» содержит ссылку на индивидуальную официальную карточку оборудования. Если отдельная карточка на сайте не опубликована, ссылка не подставляется автоматически.</t>
  </si>
  <si>
    <t>Бренд / поставщик</t>
  </si>
  <si>
    <t>Категория</t>
  </si>
  <si>
    <t>Подкатегория</t>
  </si>
  <si>
    <t>Статус цены</t>
  </si>
  <si>
    <t>Источник</t>
  </si>
  <si>
    <t>URL модели</t>
  </si>
  <si>
    <t>TEMID / ZKTeco</t>
  </si>
  <si>
    <t>Шлагбаумы TEMID / ZKTeco</t>
  </si>
  <si>
    <t>BGM1030L</t>
  </si>
  <si>
    <t>Шлагбаум электромеханический со стрелой 3м, бесщеточный двигатель, время подъема 1,5c, 220В (120 Вт), с блоком управления, индикацией шлагбаума,  -35 ~ +70 град.С., левый, Bluetooth, APP ZKBarrier.</t>
  </si>
  <si>
    <t>Розничная цена</t>
  </si>
  <si>
    <t>Прайс-лист TEMID/ZKTeco АВГУСТ 2026</t>
  </si>
  <si>
    <t>https://temid-global.ru/catalog/kontrol-proezda/shlagbaumy/bgm1030l</t>
  </si>
  <si>
    <t>BGM1030R</t>
  </si>
  <si>
    <t>Шлагбаум электромеханический со стрелой 3м, бесщеточный двигатель, время подъема 1,5c, 220В (120 Вт), с блоком управления, индикацией шлагбаума,  -35 ~ +70 град.С., правый, Bluetooth, APP ZKBarrier.</t>
  </si>
  <si>
    <t>https://temid-global.ru/catalog/kontrol-proezda/shlagbaumy/bgm1030r</t>
  </si>
  <si>
    <t>Шлагбаум электромеханический со стрелой 3м, бесщеточный двигатель, время подъема 1,5c, 220В (120 Вт), с блоком управления, индикацией шлагбаума,  -35 ~ +70 град.С., правый, WIFI</t>
  </si>
  <si>
    <t>BGM1045L</t>
  </si>
  <si>
    <t>Шлагбаум электромеханический со стрелой 4,5м телескоп., бесщеточный двигатель время подъема 3 c, 220В (120 Вт), с блоком управления, индикацией шлагбаума,  -35 ~ +70 град.С., левый, Bluetooth, APP ZKBarrier.</t>
  </si>
  <si>
    <t>https://temid-global.ru/catalog/kontrol-proezda/shlagbaumy/bgm1045l</t>
  </si>
  <si>
    <t>BGM1045L-heater</t>
  </si>
  <si>
    <t>Шлагбаум электромеханический со стрелой 4,5м телескоп. и с подогревом, бесщеточный двигатель, время подъема 2,5 c, 220В (120 Вт), с блоком управления, индикацией шлагбаума,  -35 ~ +70 град.С., Левый.</t>
  </si>
  <si>
    <t>BGM1045R</t>
  </si>
  <si>
    <t>Шлагбаум электромеханический со стрелой 4,5м телескоп., бесщеточный двигательвремя подъема 3 c, 220В (120 Вт), с блоком управления, индикацией шлагбаума,  -35 ~ +70 град.С., правый, Bluetooth, APP ZKBarrier.</t>
  </si>
  <si>
    <t>https://temid-global.ru/catalog/kontrol-proezda/shlagbaumy/bgm1045r</t>
  </si>
  <si>
    <t>BGM1045R-heater</t>
  </si>
  <si>
    <t>Шлагбаум электромеханический со стрелой 4,5м телескоп. и с подогревом, бесщеточный двигатель,время подъема 2,5 c, 220В (120 Вт), с блоком управления, индикацией шлагбаума,  -35 ~ +70 град.С., Правый.</t>
  </si>
  <si>
    <t>BGM1060L</t>
  </si>
  <si>
    <t>Шлагбаум электромеханический со стрелой 6м телескоп., бесщеточный двигатель,время подъема 5 c, 220В (120 Вт), с блоком управления, индикацией шлагбаума,  -35 ~ +70 град.С., левый, Bluetooth, APP ZKBarrier.</t>
  </si>
  <si>
    <t>https://temid-global.ru/catalog/kontrol-proezda/shlagbaumy/bgm1060l</t>
  </si>
  <si>
    <t>BGM1060R</t>
  </si>
  <si>
    <t>Шлагбаум электромеханический со стрелой 6м телескоп., бесщеточный двигатель,время подъема 5 c, 220В (120 Вт), с блоком управления, индикацией шлагбаума,  -35 ~ +70 град.С., правый, Bluetooth, APP ZKBarrier.</t>
  </si>
  <si>
    <t>https://temid-global.ru/catalog/kontrol-proezda/shlagbaumy/bgm1060r</t>
  </si>
  <si>
    <t>BGM2000L-3M</t>
  </si>
  <si>
    <t>Шлагбаум эл. мех. с прямой 3-х метровой стрелой. Бесщеточный двигатель 24В пост. тока. Время открытия 0,6 сек. Комплект: механизм откидывания стрелы, подсветка шлагбаума, радиоканал, плата управления, моб. ПО ZKEasy Go. Раб. темп: -35 ~ +70 град. Питание: 220В. Левый.</t>
  </si>
  <si>
    <t>https://temid-global.ru/catalog/kontrol-proezda/shlagbaumy/bgm2000l-3m-2</t>
  </si>
  <si>
    <t>BGM2000R-3M</t>
  </si>
  <si>
    <t>Шлагбаум эл. мех. с прямой 3-х метровой стрелой. Бесщеточный двигатель 24В пост. тока. Время открытия 0,6 сек. Комплект: механизм откидывания стрелы, подсветка шлагбаума, радиоканал, плата управления, моб. ПО ZKEasy Go. Bluetooth. Раб. темп: -35 ~ +70 град. Питание: 220В. Правый.</t>
  </si>
  <si>
    <t>https://temid-global.ru/catalog/kontrol-proezda/shlagbaumy/bgm2000r-3m-2</t>
  </si>
  <si>
    <t>Шлагбаум эл. мех. с прямой 3-х метровой стрелой. Бесщеточный двигатель 24В пост. тока. Время открытия 0,6 сек. Комплект: механизм откидывания стрелы, подсветка шлагбаума, радиоканал, плата управления, моб. ПО ZKEasy Go. Раб. темп: -35 ~ +70 град. Питание: 220В. Правый.</t>
  </si>
  <si>
    <t>BGM430L</t>
  </si>
  <si>
    <t>Шлагбаум электромеханический с прямой стрелой 3 м., бесщеточный двигатель,время подъема 1,5 c, 220В (160 Вт),  -35 ~ +70 град.С., левый</t>
  </si>
  <si>
    <t>https://temid-global.ru/catalog/kontrol-proezda/shlagbaumy/bgm430l</t>
  </si>
  <si>
    <t>BGM430R</t>
  </si>
  <si>
    <t>Шлагбаум электромеханический с прямой стрелой 3 м., бесщеточный двигатель,время подъема 1,5 c, 220В (160 Вт),  -35 ~ +70 град.С., правый</t>
  </si>
  <si>
    <t>https://temid-global.ru/catalog/kontrol-proezda/shlagbaumy/bgm430r</t>
  </si>
  <si>
    <t>BGM445R</t>
  </si>
  <si>
    <t>Шлагбаум электромеханический со стрелой 4,5 м. время подъема 2.5 c, 220В (160 Вт), -30 ~ +75 град.С.,правый</t>
  </si>
  <si>
    <t>https://temid-global.ru/catalog/kontrol-proezda/shlagbaumy/bgm445-r</t>
  </si>
  <si>
    <t>BGM530L</t>
  </si>
  <si>
    <t>Шлагбаум электромеханический с прямой стрелой 3 м., бесщеточный двигатель,время подъема 1,5 c, 220В (160 Вт), с блоком управления, индикацией шлагбаума,  -35 ~ +70 град.С., Bluetooth, левый</t>
  </si>
  <si>
    <t>https://temid-global.ru/catalog/kontrol-proezda/shlagbaumy/bgm530l</t>
  </si>
  <si>
    <t>BGM530R</t>
  </si>
  <si>
    <t>Шлагбаум электромеханический с прямой стрелой 3 м., бесщеточный двигатель,время подъема 1,5 c, 220В (160 Вт), с блоком управления, индикацией шлагбаума,  -35 ~ +70 град.С., Bluetooth, правый</t>
  </si>
  <si>
    <t>https://temid-global.ru/catalog/kontrol-proezda/shlagbaumy/bgm530r</t>
  </si>
  <si>
    <t>BGM545L</t>
  </si>
  <si>
    <t>Шлагбаум электромеханический со стрелой 4,5 м. время подъема 2.5 c, 220В (160 Вт), с блоком управления, индикацией шлагбаума,  -30 ~ +75 град.С., Bluetooth, APP ZKBarrier левый.</t>
  </si>
  <si>
    <t>https://temid-global.ru/catalog/kontrol-proezda/shlagbaumy/bgm545-l</t>
  </si>
  <si>
    <t>BGM545L-heater</t>
  </si>
  <si>
    <t>Шлагбаум электромеханический со стрелой 4,5м телескоп. и с подогревом, бесщеточный двигатель,время подъема 2,5 c, 220В (120 Вт), с блоком управления.  -35 ~ +70 град.С., Левый.</t>
  </si>
  <si>
    <t>BGM545R</t>
  </si>
  <si>
    <t>Шлагбаум электромеханический со стрелой 4,5 м. время подъема 2.5 c, 220В (160 Вт), с блоком управления, индикацией шлагбаума,  -30 ~ +75 град.С., Bluetooth, APP ZKBarrier правый.</t>
  </si>
  <si>
    <t>https://temid-global.ru/catalog/kontrol-proezda/shlagbaumy/bgm545-r</t>
  </si>
  <si>
    <t>BGM545R-heater</t>
  </si>
  <si>
    <t>Шлагбаум электромеханический со стрелой 4,5м телескоп. и с подогревом, бесщеточный двигатель,время подъема 2,5 c, 220В (120 Вт), с блоком управления.  -35 ~ +70 град.С., Правый.</t>
  </si>
  <si>
    <t>BGM560L</t>
  </si>
  <si>
    <t>Шлагбаум электромеханический со стрелой 6 м. время подъема 5 c, 220В (160 Вт), с блоком управления, индикацией шлагбаума,  -30 ~ +75 град.С., Bluetooth, APP ZKBarrier левый.</t>
  </si>
  <si>
    <t>https://temid-global.ru/catalog/kontrol-proezda/shlagbaumy/bgm560-l</t>
  </si>
  <si>
    <t>BGM560R</t>
  </si>
  <si>
    <t>Шлагбаум электромеханический со стрелой 6 м. время подъема 5 c, 220В (160 Вт), с блоком управления, индикацией шлагбаума,  -30 ~ +75 град.С., Bluetooth, APP ZKBarrier правый.</t>
  </si>
  <si>
    <t>https://temid-global.ru/catalog/kontrol-proezda/shlagbaumy/bgm560-r</t>
  </si>
  <si>
    <t>ProBG8030L</t>
  </si>
  <si>
    <t>Шлагбаум электромеханический с круглой стрелой 3 м., бесщеточный серводвигатель,время подъема 0,3~6 c, (400 Вт),  -40 ~ +80 град.С. Левый.</t>
  </si>
  <si>
    <t>https://temid-global.ru/catalog/kontrol-proezda/shlagbaumy/probg8030l</t>
  </si>
  <si>
    <t>ProBG8030R</t>
  </si>
  <si>
    <t>Шлагбаум электромеханический с круглой стрелой 3 м., бесщеточный серводвигатель,время подъема 0,3~6 c, (400 Вт),  -40 ~ +80 град.С. Правый.</t>
  </si>
  <si>
    <t>https://temid-global.ru/catalog/kontrol-proezda/shlagbaumy/probg8030r</t>
  </si>
  <si>
    <t>ProBG8045L</t>
  </si>
  <si>
    <t>Шлагбаум электромеханический с круглой стрелой 4,5 м., бесщеточный серводвигатель,время подъема 0,3~6 c, (400 Вт),  -40 ~ +80 град.С. Левый.</t>
  </si>
  <si>
    <t>https://temid-global.ru/catalog/kontrol-proezda/shlagbaumy/probg8045l</t>
  </si>
  <si>
    <t>ProBG8045R</t>
  </si>
  <si>
    <t>Шлагбаум электромеханический с круглой стрелой 4,5 м., бесщеточный серводвигатель,время подъема 0,3~6 c, (400 Вт),  -40 ~ +80 град.С. Правый.</t>
  </si>
  <si>
    <t>https://temid-global.ru/catalog/kontrol-proezda/shlagbaumy/probg8045r</t>
  </si>
  <si>
    <t>T-BGM1030L</t>
  </si>
  <si>
    <t>Электромеханический шлагбаум с прямой стрелой. Длина стрелы: 3 м. Скор. раб.: 1,5 сек. Нар. на отказ: 3 млн. Раб. темп.: -35…+70. Левый. Индикация состояния. Автом. откр. при откл. питания. Блок управления с Bluetooth. Мобильное приложение: ZKEasy Go.</t>
  </si>
  <si>
    <t>T-BGM1030R</t>
  </si>
  <si>
    <t>Электромеханический шлагбаум с прямой стрелой. Длина стрелы: 3 м. Скор. раб.: 1,5 сек. Нар. на отказ: 3 млн. Раб. темп.: -35…+70. Правый. Индикация состояния. Автом. откр. при откл. питания. Блок управления с Bluetooth. Мобильное приложение: ZKEasy Go.</t>
  </si>
  <si>
    <t>T-BGM1045R</t>
  </si>
  <si>
    <t>T-BGM1060L</t>
  </si>
  <si>
    <t>T-BGM1060R</t>
  </si>
  <si>
    <t>Электромеханический шлагбаум со складной стрелой. Длина стрелы: 4,5 м. Скор. раб.: 2,5 сек. Нар. на отказ: 3 млн. Раб. темп.: -35…+70. Левый. Индикация состояния. Автом. откр. при откл. питания. Блок управления с Bluetooth. Мобильное приложение: ZKEasy Go.</t>
  </si>
  <si>
    <t>https://temid-global.ru/catalog/kontrol-proezda/shlagbaumy/bgm1145l-90</t>
  </si>
  <si>
    <t>T-BGM1145R-90</t>
  </si>
  <si>
    <t>Электромеханический шлагбаум со складной стрелой. Длина стрелы: 4,5 м. Скор. раб.: 2,5 сек. Нар. на отказ: 3 млн. Раб. темп.: -35…+70. Правый. Индикация состояния. Автом. откр. при откл. питания. Блок управления с Bluetooth. Мобильное приложение: ZKEasy Go.</t>
  </si>
  <si>
    <t>https://temid-global.ru/catalog/kontrol-proezda/shlagbaumy/bgm1145r-90</t>
  </si>
  <si>
    <t>T-BGM2000L-3M</t>
  </si>
  <si>
    <t>Электромеханический шлагбаум с прямой мягкой стрелой круглого сечения. Длина стрелы: 3 м. Скор. раб.: 0,6 сек. Нар. на отказ: 5 млн. Раб. темп.: -30…+75. Левый. Индикация состояния. Автом. откр. при откл. питания. Откидывание стрелы. Блок управления с Bluetooth. Мобильное приложение: ZKEasy Go.</t>
  </si>
  <si>
    <t>Электромеханический шлагбаум с прямой мягкой стрелой круглого сечения. Длина стрелы: 4 м. Скор. раб.: 1,5 сек. Нар. на отказ: 5 млн. Раб. темп.: -30…+75. Левый. Индикация состояния. Автом. откр. при откл. питания. Откидывание стрелы. Блок управления с Bluetooth. Мобильное приложение: ZKEasy Go.</t>
  </si>
  <si>
    <t>https://temid-global.ru/catalog/kontrol-proezda/shlagbaumy/bgm2000l-4m-2</t>
  </si>
  <si>
    <t>T-BGM2000R-3M</t>
  </si>
  <si>
    <t>Электромеханический шлагбаум с прямой мягкой стрелой круглого сечения. Длина стрелы: 3 м. Скор. раб.: 0,6 сек. Нар. на отказ: 5 млн. Раб. темп.: -30…+75. Правый. Индикация состояния. Автом. откр. при откл. питания. Откидывание стрелы. Блок управления с Bluetooth. ПО: ZKEasy Go.</t>
  </si>
  <si>
    <t>T-BGM2000R-4M</t>
  </si>
  <si>
    <t>Электромеханический шлагбаум с прямой мягкой стрелой круглого сечения. Длина стрелы: 4 м. Скор. раб.: 1,5 сек. Нар. на отказ: 5 млн. Раб. темп.: -30…+75. Правый. Индикация состояния. Автом. откр. при откл. питания. Откидывание стрелы. Блок управления с Bluetooth. Мобильное приложение: ZKEasy Go.</t>
  </si>
  <si>
    <t>https://temid-global.ru/catalog/kontrol-proezda/shlagbaumy/bgm2000r-4m-2</t>
  </si>
  <si>
    <t>T-BGM445L</t>
  </si>
  <si>
    <t>Электромеханический шлагбаум с телескопической стрелой. Длина стрелы: 4,5 м. Скор. раб.: 2,5 сек. Нар. на отказ: 2 млн. Раб. темп.: -30…+75. Левый. Индикация состояния. Блок управления без Bluetooth (опция) для моб.приложения ZKEasy Go.</t>
  </si>
  <si>
    <t>https://temid-global.ru/catalog/kontrol-proezda/shlagbaumy/bgm445-l</t>
  </si>
  <si>
    <t>T-BGM445R</t>
  </si>
  <si>
    <t>Электромеханический шлагбаум с телескопической стрелой. Длина стрелы: 4,5 м. Скор. раб.: 2,5 сек. Нар. на отказ: 2 млн. Раб. темп.: -30…+75. Правый. Индикация состояния. Блок управления без Bluetooth (опция) для моб.приложения ZKEasy Go.</t>
  </si>
  <si>
    <t>T-BGM460L</t>
  </si>
  <si>
    <t>Шлагбаум электромеханический с телескопической стрелой 6 м., бесщеточный двигатель,время подъема 5 c, 220В (160 Вт),  -35 ~ +70 град.С., левый.</t>
  </si>
  <si>
    <t>https://temid-global.ru/catalog/kontrol-proezda/shlagbaumy/bgm460l</t>
  </si>
  <si>
    <t>T-BGM460R</t>
  </si>
  <si>
    <t>Шлагбаум электромеханический с телескопической стрелой 6 м., бесщеточный двигатель,время подъема 5 c, 220В (160 Вт),  -35 ~ +70 град.С., правый.</t>
  </si>
  <si>
    <t>https://temid-global.ru/catalog/kontrol-proezda/shlagbaumy/bgm460r</t>
  </si>
  <si>
    <t>T-BGM530L</t>
  </si>
  <si>
    <t>Электромеханический шлагбаум с прямой стрелой. Длина стрелы: 3 м. Скор. раб.: 1,5 сек. Нар. на отказ: 3 млн. Раб. темп.: -30…+75. Левый. Индикация состояния. Блок управления с Bluetooth. Мобильное приложение: ZKEasy Go.</t>
  </si>
  <si>
    <t>T-BGM530R</t>
  </si>
  <si>
    <t>Электромеханический шлагбаум с прямой стрелой. Длина стрелы: 3 м. Скор. раб.: 1,5 сек. Нар. на отказ: 3 млн. Раб. темп.: -30…+75. Левый. Индикация состояния. Блок управления с Bluetooth. ПО: ZKEasy Go.</t>
  </si>
  <si>
    <t>T-BGM545L</t>
  </si>
  <si>
    <t>T-BGM545R</t>
  </si>
  <si>
    <t>T-BGM560L</t>
  </si>
  <si>
    <t>T-BGM560R</t>
  </si>
  <si>
    <t>T-ProBG3130L-LED</t>
  </si>
  <si>
    <t>Автоматический шлагбаум, складная стрела (левое исполнение), 3м (1.45m+1.55m) LED, время открытия 0,9 сек.,с блоком управления, индикацией шлагбаума</t>
  </si>
  <si>
    <t>https://temid-global.ru/catalog/kontrol-proezda/shlagbaumy/probg3130l-led</t>
  </si>
  <si>
    <t>T-ProBG3130R-LED</t>
  </si>
  <si>
    <t>Автоматический шлагбаум, складная стрела (правое исполнение), 3м (1.45m+1.55m) LED, время открытия 0,9 сек.,с блоком управления, индикацией шлагбаума</t>
  </si>
  <si>
    <t>https://temid-global.ru/catalog/kontrol-proezda/shlagbaumy/probg3130r-led</t>
  </si>
  <si>
    <t>T-proBG8030L</t>
  </si>
  <si>
    <t>Электромеханический шлагбаум с прямой мягкой стрелой круглого сечения. Длина стрелы: 3 м. Нар. на отказ: 10 млн. Раб. темп.: -40…+80. Левый. Индикация состояния. Откидывание стрелы.</t>
  </si>
  <si>
    <t>T-proBG8030R</t>
  </si>
  <si>
    <t>Электромеханический шлагбаум с прямой мягкой стрелой круглого сечения. Длина стрелы: 3 м. Нар. на отказ: 10 млн. Раб. темп.: -40…+80. Правый. Индикация состояния. Откидывание стрелы.</t>
  </si>
  <si>
    <t>T-proBG8045L</t>
  </si>
  <si>
    <t>Электромеханический шлагбаум с прямой мягкой стрелой круглого сечения. Длина стрелы: 4,5 м. Нар. на отказ: 10 млн. Раб. темп.: -40…+80. Левый. Индикация состояния. Откидывание стрелы.</t>
  </si>
  <si>
    <t>T-proBG8045R</t>
  </si>
  <si>
    <t>Электромеханический шлагбаум с прямой мягкой стрелой круглого сечения. Длина стрелы: 4,5 м. Нар. на отказ: 10 млн. Раб. темп.: -40…+80. Правый. Индикация состояния. Откидывание стрелы.</t>
  </si>
  <si>
    <t>T-proBG8060L</t>
  </si>
  <si>
    <t>Электромеханический шлагбаум с телескопической стрелой. Длина стрелы: 6 м. Нар. на отказ: 10 млн. Раб. темп.: -40…+80. Левый. Индикация состояния.</t>
  </si>
  <si>
    <t>https://temid-global.ru/catalog/kontrol-proezda/shlagbaumy/probg8060l</t>
  </si>
  <si>
    <t>T-proBG8060R</t>
  </si>
  <si>
    <t>https://temid-global.ru/catalog/kontrol-proezda/shlagbaumy/probg8060r</t>
  </si>
  <si>
    <t>UHF оборудование</t>
  </si>
  <si>
    <t>T-U1000 Pro</t>
  </si>
  <si>
    <t>Сетевой UHF считыватель дальнего действия. Инт.: RS-485, WG, кнопка выхода, реле, дверной сенсор, сигнализация. Память: 100 000 карт, 10 000 событий. Инт. связи: TCP/IP. Питание: DC 12 В.</t>
  </si>
  <si>
    <t>https://temid-global.ru/catalog/kontrol-dostupa/schityvateli-skud/u1000-pro</t>
  </si>
  <si>
    <t>T-UHF 10E Pro</t>
  </si>
  <si>
    <t>Считыватель дальнего действия. Инт.: WG, RS485, USB. Дальность считывания: до 20 метров. Класс защиты: IP66. Раб. темп.: -20…+65. Питание: 12 В.</t>
  </si>
  <si>
    <t>https://temid-global.ru/catalog/kontrol-dostupa/schityvateli-skud/uhf-10e-pro</t>
  </si>
  <si>
    <t>Настольный UHF считыватель для внесение UHF меток, карт в СКУД.</t>
  </si>
  <si>
    <t>https://temid-global.ru/catalog/kontrol-dostupa/schityvateli-skud/ur30rw-e</t>
  </si>
  <si>
    <t>Считыватель дальнего действия, частота 865-868 МГц, дальность до 8 метров. Интерфейс связи Wiegand, USB. Питание 9-15В. IP65.</t>
  </si>
  <si>
    <t>https://temid-global.ru/catalog/kontrol-dostupa/schityvateli-skud/uhf-5e-lite</t>
  </si>
  <si>
    <t>UR30RW-E</t>
  </si>
  <si>
    <t>US1000</t>
  </si>
  <si>
    <t>Считыватель дальнего действия со встроенным контроллером, дальность до 6 м. Частота 865-868 МГц , связь Wiegand/RS485, USB. Питание 12 В.IP66. Цвет белый</t>
  </si>
  <si>
    <t>https://temid-global.ru/catalog/kontrol-dostupa/schityvateli-skud/us1000</t>
  </si>
  <si>
    <t>US2000</t>
  </si>
  <si>
    <t>Считыватель дальнего действия со встроенным контроллером, дальность до 12 м. Частота 865-868 МГц , связь Wiegand/RS485, USB, bluetooth. Питание 12 В.IP65</t>
  </si>
  <si>
    <t>https://temid-global.ru/catalog/kontrol-dostupa/schityvateli-skud/us2000</t>
  </si>
  <si>
    <t>UHF метки / аксессуары</t>
  </si>
  <si>
    <t>NEW UHF Parking Tag (Silk screen card number)</t>
  </si>
  <si>
    <t>UHF метка на лобовое стекло автомобиля с напечатанным 8ми значным номером. Размер: 100 * 26мм. Расстояние считывания до 6 м для серий UHF 10. UHF Parking Tag (Silk screen card number)</t>
  </si>
  <si>
    <t>https://temid-global.ru/catalog/kontrol-dostupa/aksessuary-skud/new-uhf-parking-tag-silk-screen-card-number</t>
  </si>
  <si>
    <t>Parking Card Holder</t>
  </si>
  <si>
    <t>Держатель карты УВЧ</t>
  </si>
  <si>
    <t>https://temid-global.ru/catalog/kontrol-dostupa/aksessuary-skud/parking-card-holder</t>
  </si>
  <si>
    <t>T-New UHF Parking Tag</t>
  </si>
  <si>
    <t>UHF метка на лобовое стекло автомобиля. Размер: 100 * 26мм. Расстояние считывания до 6 м для серий UHF 10. UHF Parking Tag</t>
  </si>
  <si>
    <t>https://temid-global.ru/catalog/kontrol-dostupa/aksessuary-skud/new-uhf-parking-tag</t>
  </si>
  <si>
    <t>T-New UHF Parking Tag (Silk screen card number)</t>
  </si>
  <si>
    <t>UHF метка на лобовое стекло автомобиля с напечатанным 8ми значным номером. Размер: 100 * 26мм. Расстояние считывания до 6 м для серий UHF 10.</t>
  </si>
  <si>
    <t>UHF-метка с напечатанным ID пользователя. Водостойкая, с повышенной устойчивостью к разрыву. Размер: 99 х 12 мм.</t>
  </si>
  <si>
    <t>https://temid-global.ru/catalog/kontrol-dostupa/aksessuary-skud/new-uhf-waterproof-tag</t>
  </si>
  <si>
    <t>UHF Car Light Tag</t>
  </si>
  <si>
    <t>Метка на фары автомобиля, ISO 18000-6C GEN2 Class 1 with print number</t>
  </si>
  <si>
    <t>https://temid-global.ru/catalog/kontrol-dostupa/aksessuary-skud/uhf-car-light-tag</t>
  </si>
  <si>
    <t>UHF1-Tag9</t>
  </si>
  <si>
    <t>UHF карта тонкая, расстояние считывания до 6 м для серий UHF 10. Размер: 85 * 54 * 0,8 мм</t>
  </si>
  <si>
    <t>https://temid-global.ru/catalog/kontrol-dostupa/aksessuary-skud/uhf1-tag9</t>
  </si>
  <si>
    <t>Радары</t>
  </si>
  <si>
    <t>Радар-контроллер для детекции автомобиля (1-6 метров) и управления шлагбаумом. Интерфейс: RS485, Bluetooth, реле. Класс защиты: IP67. Раб. темп.: -40…+85. Питание: DC 10-16 В. Мобильное приложение: Radar Assistant.</t>
  </si>
  <si>
    <t>https://temid-global.ru/catalog/kontrol-proezda/aksessuary-kpr/vr10-pro</t>
  </si>
  <si>
    <t>Радар-контроллер для детекции автомобиля (1-7 метров) и управления шлагбаумом. Интерфейс: RS485, Bluetooth, реле. Класс защиты: IP67. Раб. темп.: -40…+85. Питание: DC 12 В. Мобильное приложение: ZKEasy Go.</t>
  </si>
  <si>
    <t>https://temid-global.ru/catalog/kontrol-proezda/aksessuary-kpr/vr30</t>
  </si>
  <si>
    <t>ProxWay</t>
  </si>
  <si>
    <t>Контроллеры</t>
  </si>
  <si>
    <t>Универсальный IP контроллер СКУД, память: 32000 идентификаторов, журнал событий - 47000, интерфейсы: Ethernet 100Mbit  (разъем RJ45), два  порта Wiegand, mini USB,  8 входов с контролем по току, 4 выхода сухой контакт: два реле 24В 5А, два реле 24В 1А, 250 временных зон, 250 недельных расписаний, с источником питания, металлический корпус под АКБ, контроль заряда АКБ, питание 220В.</t>
  </si>
  <si>
    <t>Прайс ProxWay(2).xlsx</t>
  </si>
  <si>
    <t>https://proxway-ble.ru/catalog/controllers/pw-400-ac-mod23</t>
  </si>
  <si>
    <t>PW-400 EU DIN mod.23</t>
  </si>
  <si>
    <t>Универсальный IP контроллер СКУД, память: 32000 идентификаторов, журнал событий - 47000, интерфейсы: Ethernet 100Mbit  (разъем RJ45), два  порта Wiegand, mini USB,  8 входов с контролем по току, 4 выхода сухой контакт: два реле 24В 5А, два реле 24В 1А, 250 временных зон, 250 недельных расписаний, металлический корпус под DIN-рейку, питание 12 В.</t>
  </si>
  <si>
    <t>https://proxway-ble.ru/catalog/controllers/pw-400-eu-din-mod23</t>
  </si>
  <si>
    <t>PW-400 EU mod.23</t>
  </si>
  <si>
    <t>Универсальный IP контроллер СКУД, память: 32000 идентификаторов, журнал событий - 47000, интерфейсы: Ethernet 100Mbit  (разъем RJ45), два  порта Wiegand, mini USB,  8 входов с контролем по току, 4 выхода сухой контакт: два реле 24В 5А, два реле 24В 1А, 250 временных зон, 250 недельных расписаний, металлический корпус, питание 12 В.</t>
  </si>
  <si>
    <t>https://proxway-ble.ru/catalog/controllers/pw-400-eu-mod23</t>
  </si>
  <si>
    <t>PW-400 mod.23 (Elevator)</t>
  </si>
  <si>
    <t>Лифтовой контроллер для организации СКД на этажи здания, до 32 этажей, идентификаторов: 32 тыс., событий: 47 тыс.</t>
  </si>
  <si>
    <t>https://proxway-ble.ru/catalog/controllers/pw-400-mod23-elevator</t>
  </si>
  <si>
    <t>PW-400 mod.23 (комплект)</t>
  </si>
  <si>
    <t>Универсальный IP контроллер СКУД, память: 32000 идентификаторов, журнал событий - 47000, интерфейсы: Ethernet 100Mbit  (разъем RJ45), два  порта Wiegand, mini USB,  8 входов с контролем по току, 4 выхода сухой контакт: два реле 24В 5А, два реле 24В 1А, 250 временных зон, 250 недельных расписаний, коплект: плата, 2 диода, 8 резисторов, 4 стойки, питание 12 В.</t>
  </si>
  <si>
    <t>https://proxway-ble.ru/catalog/controllers/pw-400-mod23</t>
  </si>
  <si>
    <t>PW-Lift</t>
  </si>
  <si>
    <t>Релейный исполнительный модуль лифтового контроллера</t>
  </si>
  <si>
    <t>https://proxway-ble.ru/catalog/controllers/pw-lift</t>
  </si>
  <si>
    <t>Считыватели</t>
  </si>
  <si>
    <t>PW-101-Plus EH</t>
  </si>
  <si>
    <t>Бесконтактный считыватель, идентификаторы - карты и брелоки EM, Prox, дистанция до 12см,  выходной интерфейс - Wiegand 26, 37, 2 крышки в комплекте черн.и серая, рабочая температура -40° +55°С, питание от 8 до 18 В , габаритные размеры 94х55х15 мм.</t>
  </si>
  <si>
    <t>https://proxway-ble.ru/catalog/readers/pw-101-plus-eh</t>
  </si>
  <si>
    <t>PW-101-Plus MF</t>
  </si>
  <si>
    <t>Бесконтактный считыватель, идентификаторы – карты и брелоки MIFARE (SL0, SL1, SL3), дистанция до 8 см, интерфейс связи с контроллером - DS1990A, Wiegand -26, -34, -37, -40, -42, -58, 2 крышки в комплекте черн.и серая, диапазон рабочих температур от –40 до +55 °С. IP–54, питание от 8 до 18 В , габаритные размеры 94х55х15 мм.</t>
  </si>
  <si>
    <t>https://proxway-ble.ru/catalog/readers/pw-101-plus-mf</t>
  </si>
  <si>
    <t>PW-101-Plus Multi</t>
  </si>
  <si>
    <t>Считыватель мультиформатный, идентификаторы: MIFARE (SL0, SL1, SL3), EM, Prox, Indala. Дистанция считывания 8 см. Интерфейс связи DS1990A, Wiegand 26, 34, 37, 40, 42, 58, IP54. 2 крышки в комплекте черн.и серая. Диапазон рабочих температур, °С -40…+55, питание от 8 до 18 В , габаритные размеры 94х55х15 мм.</t>
  </si>
  <si>
    <t>https://proxway-ble.ru/catalog/readers/pw-101-plus-multi</t>
  </si>
  <si>
    <t>Настольные / контрольные считыватели</t>
  </si>
  <si>
    <t>PW-101-Plus USB EH</t>
  </si>
  <si>
    <t>Контрольный считыватель для внесения идентификаторов в СКД. Тип используемых идентификаторов – карты и брелоки АМ\ЧМ. Интерфейс подключения к ПК – USB 2.0. Дальность чтения для карт до 8 см. Удалённость считывателя от компьютера, не более 3м. Размеры (ДхШхВ) 87х60х13 мм.</t>
  </si>
  <si>
    <t>https://proxway-ble.ru/catalog/readers/pw-101-plus-usb-eh</t>
  </si>
  <si>
    <t>Контрольный считыватель для внесения идентификаторов в СКД. Тип используемых идентификаторов – карты и брелоки MIFARE. Интерфейс подключения к ПК – USB 2.0. Дальность чтения для карт до 8 см. Удалённость считывателя от компьютера, не более 3м. Размеры (ДхШхВ) 87х60х13 мм.</t>
  </si>
  <si>
    <t>https://proxway-ble.ru/catalog/readers/pw-101-plus-usb-mf</t>
  </si>
  <si>
    <t>PW-102 Keypad MF BLE v.2</t>
  </si>
  <si>
    <t>Антивандальный считыватель с клавиатурой с поддержкой BLE, идентификаторы: PW-ID v.2,  MIFARE (SL0, SL1, SL3). Дистанция считывания 6 см., для BLE настраиваемая. Программируемая передача кода клавиатуры. Интерфейс связи Wiegand 26, 34, 37, 40, 42, 58, IP66. Диапазон рабочих температур, °С -40…+55, питание от 8 до 18 В , габаритные размеры 148х456х22 мм. Корпус из цинкового сплава.</t>
  </si>
  <si>
    <t>https://proxway-ble.ru/catalog/readers/pw-102-keypad-mf-ble-v2</t>
  </si>
  <si>
    <t>PW-102 MF BLE v.2 Bl</t>
  </si>
  <si>
    <t>Считыватель карт Mifare с поддержкой BLE, идентификаторы: PW-ID v.2,  MIFARE (SL0, SL1, SL3). Дистанция считывания 8 см., для BLE настраиваемая. Интерфейс связи Wiegand 26, 34, 37, 40, 42, 58, IP66. Диапазон рабочих температур, °С -40…+55, питание от 8 до 18 В , габаритные размеры 120х48х20 мм.  Цвет - черный.</t>
  </si>
  <si>
    <t>https://proxway-ble.ru/catalog/readers/pw-102-mf-ble-v2-b</t>
  </si>
  <si>
    <t>PW-102 MF BLE v.2 Gr</t>
  </si>
  <si>
    <t>Считыватель карт Mifare с поддержкой BLE, идентификаторы: PW-ID v.2,  MIFARE (SL0, SL1, SL3). Дистанция считывания 8 см., для BLE настраиваемая. Интерфейс связи Wiegand 26, 34, 37, 40, 42, 58, IP66. Диапазон рабочих температур, °С -40…+55, питание от 8 до 18 В , габаритные размеры 120х48х20 мм.  Цвет - серый.</t>
  </si>
  <si>
    <t>https://proxway-ble.ru/catalog/readers/pw-102-mf-ble-v2-g</t>
  </si>
  <si>
    <t>PW-102 MF Bl</t>
  </si>
  <si>
    <t>Считыватель бесконтактных карт  Mifare, идентификаторы: PW-ID v.2,  MIFARE (SL0, SL1, SL3). Дистанция считывания 8 см.. Интерфейс связи Wiegand 26, 34, 37, 40, 42, 58, IP66. Диапазон рабочих температур, °С -40…+55, питание от 8 до 18 В , габаритные размеры 120х48х20 мм.  Цвет - черный.</t>
  </si>
  <si>
    <t>https://proxway-ble.ru/catalog/readers/pw-102-mf-b</t>
  </si>
  <si>
    <t>PW-102 MF Gr</t>
  </si>
  <si>
    <t>Считыватель бесконтактных карт  Mifare, идентификаторы: PW-ID v.2,  MIFARE (SL0, SL1, SL3). Дистанция считывания 8 см.. Интерфейс связи Wiegand 26, 34, 37, 40, 42, 58, IP66. Диапазон рабочих температур, °С -40…+55, питание от 8 до 18 В , габаритные размеры 120х48х20 мм.  Цвет - серый.</t>
  </si>
  <si>
    <t>https://proxway-ble.ru/catalog/readers/pw-102-mf-g</t>
  </si>
  <si>
    <t>PW-102A MF BLE v.2</t>
  </si>
  <si>
    <t>Антивандальный считыватель идентификаторов Mifare   с поддержкой BLE, идентификаторы: PW-ID v.2,  MIFARE (SL0, SL1, SL3). Дистанция считывания 6 см., для BLE настраиваемая. Интерфейс связи Wiegand 26, 34, 37, 40, 42, 58, IP66. Диапазон рабочих температур, °С -40…+55, питание от 8 до 18 В , габаритные размеры 132х55х25 мм.  Корпус из цинкового сплава.</t>
  </si>
  <si>
    <t>https://proxway-ble.ru/catalog/readers/pw-102a-mf-ble-v2</t>
  </si>
  <si>
    <t>PW-DESKTOP BLE v.2</t>
  </si>
  <si>
    <t>Настольный считыватель  для внесения идентификаторов в СКУД  и записи идентификаторов в защищённую область памяти. Работа с идентификаторами:  Mifare® ISO14443A (Mifare® Classic, Mifare® ID, Mifare® Ultralight, Mifare® PLUS, Mifare® DESFire), российскими идентификаторами MIKRON ГОСТ14443A (MIKRON MIK1KMCM, MIKRON NE501CD+) поддерживается в режимах шифрования SL1 и SL3 с автоматическим переводом карт в нужный режим. Работа с мобильными BLE иденнтификаторами  PW-ID v.2 и PW-Tag. Подключение к ПК: USB Type-C (5В).</t>
  </si>
  <si>
    <t>https://proxway-ble.ru/catalog/readers/pw-desktop-ble-v2</t>
  </si>
  <si>
    <t>PW-OEM MF</t>
  </si>
  <si>
    <t>Считыватель Proximity, для встройки, MIFARE (SL0, SL1, SL3), дальность чтения: MIFARE - до 8 см, 2 выхода Wiegand, питание 5-16В, без корпуса.</t>
  </si>
  <si>
    <t>https://proxway-ble.ru/catalog/readers/pw-oem-mf</t>
  </si>
  <si>
    <t>PW-mini Multi BLE v.2 B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</si>
  <si>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 В , габаритные размеры 103х48х20 мм.  Цвет - черный.</t>
  </si>
  <si>
    <t>https://proxway-ble.ru/catalog/readers/pw-mini-multi-ble-v2</t>
  </si>
  <si>
    <t>PW-mini Multi BLE v.2 G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</si>
  <si>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 В , габаритные размеры 103х48х20 мм.  Цвет - серый.</t>
  </si>
  <si>
    <t>Считыватели Stone</t>
  </si>
  <si>
    <t>PW-mini Multi BLE v.2 Stone (D-310)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</si>
  <si>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 В , габаритные размеры 103х48х20 мм.  Корпус из искуственного камня, цвет D-310 - серый. Без логотипа.</t>
  </si>
  <si>
    <t>https://proxway-ble.ru/catalog/readers/pw-prime</t>
  </si>
  <si>
    <t>PW-mini Multi BLE v.2 Stone (D-310) L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</si>
  <si>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 В , габаритные размеры 103х48х20 мм.  Корпус из искуственного камня, цвет D-310 - серый. С логотипом заказчика.</t>
  </si>
  <si>
    <t>PW-mini Multi BLE v.2 Stone (S-211)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</si>
  <si>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 В , габаритные размеры 103х48х20 мм.  Корпус из искуственного камня, цвет S-211 - черный. Без логотипа.</t>
  </si>
  <si>
    <t>PW-mini Multi BLE v.2 Stone (S-211) L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</si>
  <si>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 В , габаритные размеры 103х48х20 мм.  Корпус из искуственного камня, цвет S-211 - черный. С логотипом заказчика.</t>
  </si>
  <si>
    <t>PW-mini Multi BLE v.2 Stone (А-410)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</si>
  <si>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18В , габаритные размеры 103х48х20 мм. Корпус из искуственного камня, цвет А-410 - белый. Без логотипа.</t>
  </si>
  <si>
    <t>PW-mini Multi BLE v.2 Stone (А-410) L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</si>
  <si>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18В , габаритные размеры 103х48х20 мм. Корпус из искуственного камня, цвет А-410 - белый. С логотипом заказчика.</t>
  </si>
  <si>
    <t>PW-mini Multi BLE v.2 Stone (А-415)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</si>
  <si>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 В , габаритные размеры 103х48х20 мм.  Корпус из искуственного камня, цвет А-415 - бежевый. Без логотипа.</t>
  </si>
  <si>
    <t>PW-mini Multi BLE v.2 Stone (А-415) L</t>
  </si>
  <si>
    <t>Считыватель мультиформатный с поддержкой Bluetooth LE, идентификаторы: PW-ID v.2,  MIFARE (SL0, SL1, SL3), EM, Prox. Дистанция считывания 8 см., для BLE настраиваемая. Интерфейс связи DS1990A, Wiegand 26, 34, 37, 40, 42, 58, IP54. Диапазон рабочих температур, °С -40…+55, питание от 8 до 18 В , габаритные размеры 103х48х20 мм.  Корпус из искуственного камня, цвет А-415 - бежевый. С логотипом заказчика.</t>
  </si>
  <si>
    <t>Мобильные идентификаторы / BLE-метки</t>
  </si>
  <si>
    <t>PW-ID v.2</t>
  </si>
  <si>
    <t>Мобильные идентификаторы для считывателей (v.2) с функцией BLE.</t>
  </si>
  <si>
    <t>https://proxway-ble.ru/catalog/identifiers/pw-id-v2</t>
  </si>
  <si>
    <t>PW-Tag L1 B</t>
  </si>
  <si>
    <t>Брелок-идентификатор BLE, овальный, с кнопкой, цвет корпуса -  черный.</t>
  </si>
  <si>
    <t>https://proxway-ble.ru/catalog/identifiers/pw-tag-l1</t>
  </si>
  <si>
    <t>PW-Tag L1 W</t>
  </si>
  <si>
    <t>Брелок-идентификатор BLE, овальный, с кнопкой, цвет корпуса -  белый.</t>
  </si>
  <si>
    <t>https://proxway-ble.ru/catalog/identifiers/pw-tag-l1-white</t>
  </si>
  <si>
    <t>Брелок-идентификатор BLE, квадратный, с кнопкой, цвет корпуса -  черный.</t>
  </si>
  <si>
    <t>https://proxway-ble.ru/catalog/identifiers/pw-tag-s1</t>
  </si>
  <si>
    <t>PW-Tag S1 W</t>
  </si>
  <si>
    <t>Брелок-идентификатор BLE, квадратный, с кнопкой, цвет корпуса -  белый.</t>
  </si>
  <si>
    <t>https://proxway-ble.ru/catalog/identifiers/pw-tag-s1-white</t>
  </si>
  <si>
    <t>Кнопки и монтажные аксессуары</t>
  </si>
  <si>
    <t>PW 701 B</t>
  </si>
  <si>
    <t>Кнопка на выход бесконтактная, накладная, группа  контактов НЗ/НР, пластиковый корпус, таймер задержки, подсветка, дистанция 3-15 см.  IP66, рабочая температура  -20 ÷ +65° C, размеры 115х40х15 мм.</t>
  </si>
  <si>
    <t>https://proxway-ble.ru/catalog/exit-buttons/pw-701-b</t>
  </si>
  <si>
    <t>PW 702 B</t>
  </si>
  <si>
    <t>Кнопка на выход бесконтактная, накладная, группа  контактов НЗ/НР, пластиковый корпус, таймер задержки, подсветка, дистанция 3-15 см.  IP66, рабочая температура  -20 ÷ +65° C, размеры 86х86х15 мм.</t>
  </si>
  <si>
    <t>https://proxway-ble.ru/catalog/exit-buttons/pw-702-b</t>
  </si>
  <si>
    <t>PW 703 S</t>
  </si>
  <si>
    <t>Кнопка на выход бесконтактная, врезная, группа  контактов НЗ/НР, корпус - нержавеющая сталь, таймер задержки, подсветка, дистанция 3-25 см.  IP66, рабочая температура  -20 ÷ +65° C, размеры 115х40х25 мм.</t>
  </si>
  <si>
    <t>https://proxway-ble.ru/catalog/exit-buttons/pw-703-s</t>
  </si>
  <si>
    <t>PW 704 B</t>
  </si>
  <si>
    <t>Кнопка на выход бесконтактная, врезная, группа  контактов НЗ/НР, корпус - крашеная нержавеющая сталь, таймер задержки, подсветка, дистанция 3-25 см.  IP66, рабочая температура  -20 ÷ +65° C, размеры 86х86х25 мм., черная.</t>
  </si>
  <si>
    <t>https://proxway-ble.ru/catalog/exit-buttons/pw-704-b</t>
  </si>
  <si>
    <t>PW 704 S</t>
  </si>
  <si>
    <t>Кнопка на выход бесконтактная, врезная, группа  контактов НЗ/НР, корпус - нержавеющая сталь, таймер задержки, подсветка, дистанция 3-25 см.  IP66, рабочая температура  -20 ÷ +65° C, размеры 86х86х25 мм., серебро.</t>
  </si>
  <si>
    <t>https://proxway-ble.ru/catalog/exit-buttons/pw-704-s</t>
  </si>
  <si>
    <t>PW 705 S</t>
  </si>
  <si>
    <t>Кнопка на выход бесконтактная, накладная, группа  контактов НЗ/НР, корпус из цинкового сплава, таймер задержки, подсветка, дистанция 3-10 см.  IP66, рабочая температура  -20 ÷ +65° C, размеры 105х69х20 мм.</t>
  </si>
  <si>
    <t>https://proxway-ble.ru/catalog/exit-buttons/pw-705-s</t>
  </si>
  <si>
    <t>PW 706</t>
  </si>
  <si>
    <t>Пластиковый бокс для накладного монтажа кнопки на выход PW 703 S</t>
  </si>
  <si>
    <t>https://proxway-ble.ru/catalog/exit-buttons/pw-706</t>
  </si>
  <si>
    <t>Пластиковый бокс для накладного монтажа кнопки на выход серии PW 704</t>
  </si>
  <si>
    <t>https://proxway-ble.ru/catalog/exit-buttons/pw-707</t>
  </si>
  <si>
    <t>Корпуса Stone</t>
  </si>
  <si>
    <t>Stone (D-310)</t>
  </si>
  <si>
    <t>Корпус из искуственного камня для считывателей PW-mini Multi BLE v.2.  Цвет цвет D-310 - серый. Без логотипа.</t>
  </si>
  <si>
    <t>Stone (D-310) L</t>
  </si>
  <si>
    <t>Корпус из искуственного камня для считывателей PW-mini Multi BLE v.2.  Цвет цвет D-310 - серый. С логотипом заказчика.</t>
  </si>
  <si>
    <t>Stone (S-211)</t>
  </si>
  <si>
    <t>Корпус из искуственного камня для считывателей PW-mini Multi BLE v.2.  Цвет S-211 - черный. Без логотипа.</t>
  </si>
  <si>
    <t>Stone (S-211) L</t>
  </si>
  <si>
    <t>Корпус из искуственного камня для считывателей PW-mini Multi BLE v.2.  Цвет S-211 - черный. С логотипом заказчика.</t>
  </si>
  <si>
    <t>Stone (А-410)</t>
  </si>
  <si>
    <t>Корпус из искуственного камня для считывателей PW-mini Multi BLE v.2.  Цвет А-410 - белый. Без логотипа.</t>
  </si>
  <si>
    <t>Stone (А-410) L</t>
  </si>
  <si>
    <t>Корпус из искуственного камня для считывателей PW-mini Multi BLE v.2.  Цвет А-410 - белый. С логотипом заказчика.</t>
  </si>
  <si>
    <t>Stone (А-415)</t>
  </si>
  <si>
    <t>Корпус из искуственного камня для считывателей PW-mini Multi BLE v.2.  Цвет А-415 - бежевый. Без логотипа.</t>
  </si>
  <si>
    <t>Stone (А-415) L</t>
  </si>
  <si>
    <t>Корпус из искуственного камня для считывателей PW-mini Multi BLE v.2.  Цвет А-415 - бежевый. С логотипом заказчика.</t>
  </si>
  <si>
    <t>ProxWay WEB</t>
  </si>
  <si>
    <t>Бесплатно</t>
  </si>
  <si>
    <t>https://proxway-ble.ru/software/proxway-web</t>
  </si>
  <si>
    <t>Автомаршал</t>
  </si>
  <si>
    <t>Программная система распознавания автомобильных номеров «Автомаршал, скорость автомобилей до 30 км/час, 1 канал распознавания, распознаваемые типы номеров: Российская Федерация (RU), (интеграция с ProxWay).</t>
  </si>
  <si>
    <t>Автомаршал 2 канал</t>
  </si>
  <si>
    <t>Программная система распознавания автомобильных номеров «Автомаршал, скорость автомобилей до 30 км/час, 2 канала распознавания, распознаваемые типы номеров: Российская Федерация (RU), (интеграция с ProxWay).</t>
  </si>
  <si>
    <t>Автомаршал 3 канал</t>
  </si>
  <si>
    <t>Программная система распознавания автомобильных номеров «Автомаршал, скорость автомобилей до 30 км/час, 3 канала распознавания, распознаваемые типы номеров: Российская Федерация (RU), (интеграция с ProxWay).</t>
  </si>
  <si>
    <t>Автомаршал 4 канал</t>
  </si>
  <si>
    <t>Программная система распознавания автомобильных номеров «Автомаршал, скорость автомобилей до 30 км/час, 4 канала распознавания, распознаваемые типы номеров: Российская Федерация (RU), (интеграция с ProxWay).</t>
  </si>
  <si>
    <t>Дополнительная лицензия на 1 канал Автомаршал</t>
  </si>
  <si>
    <t>Дополнительный канал к СУЩЕСТВУЮЩЕЙ лицензии Автомаршал (интеграция с ProxWay), ПО «Автомаршал» поставляется по лицензионному соглашению.</t>
  </si>
  <si>
    <t>Формула Ай-Ти</t>
  </si>
  <si>
    <t>Модуль "ФОРМУЛА: Модуль учета рабочего времени". Версия ЛАЙТ</t>
  </si>
  <si>
    <t>Модуль "ФОРМУЛА: Модуль учета рабочего времени". Версия ПРОФ</t>
  </si>
  <si>
    <t>Модель</t>
  </si>
  <si>
    <t>T-BGM430/445/460</t>
  </si>
  <si>
    <t>73085 руб.</t>
  </si>
  <si>
    <t>Фото</t>
  </si>
  <si>
    <t>Функционал</t>
  </si>
  <si>
    <t>Программируемая плата управления</t>
  </si>
  <si>
    <t>Есть</t>
  </si>
  <si>
    <t>Модуль BLE для платы управления</t>
  </si>
  <si>
    <t>Опция</t>
  </si>
  <si>
    <t>ПО для настройки платы управления</t>
  </si>
  <si>
    <t>ZKEasy Go</t>
  </si>
  <si>
    <t>Автоматическое закрытие с задержкой</t>
  </si>
  <si>
    <t>Аварийное открытие</t>
  </si>
  <si>
    <t>Ручное</t>
  </si>
  <si>
    <t>Регулировка угла подъема</t>
  </si>
  <si>
    <t>Регулировка скорости поднятия стрелы</t>
  </si>
  <si>
    <t>Предотвращения столкновения</t>
  </si>
  <si>
    <t>Радиоканал</t>
  </si>
  <si>
    <t>Реверсирование стрелы</t>
  </si>
  <si>
    <t>Защита от удара</t>
  </si>
  <si>
    <t>Нет</t>
  </si>
  <si>
    <t>LED индикация на шлагбауме</t>
  </si>
  <si>
    <t>LED индикация на стреле</t>
  </si>
  <si>
    <t>Технические характеристики</t>
  </si>
  <si>
    <t>Двигатель</t>
  </si>
  <si>
    <t>Бесщеточный двигатель постоянного тока</t>
  </si>
  <si>
    <t>Наработка на отказ</t>
  </si>
  <si>
    <t>Питание</t>
  </si>
  <si>
    <t>220 В / 60 Гц</t>
  </si>
  <si>
    <t>Рабочее напряжение</t>
  </si>
  <si>
    <t>24 В</t>
  </si>
  <si>
    <t>Номинальный ток</t>
  </si>
  <si>
    <t>10 А</t>
  </si>
  <si>
    <t>Номинальная мощность</t>
  </si>
  <si>
    <t>160 Вт</t>
  </si>
  <si>
    <t>Тип стрелы</t>
  </si>
  <si>
    <t>Прямая</t>
  </si>
  <si>
    <t>Материал стрелы</t>
  </si>
  <si>
    <t>Алюминий</t>
  </si>
  <si>
    <t>Длина стрелы</t>
  </si>
  <si>
    <t>3 метра</t>
  </si>
  <si>
    <t>Время поднятие</t>
  </si>
  <si>
    <t>1,5 сек</t>
  </si>
  <si>
    <t>Интенсивность</t>
  </si>
  <si>
    <t>Класс защиты</t>
  </si>
  <si>
    <t>IP54</t>
  </si>
  <si>
    <t>Материал корпуса</t>
  </si>
  <si>
    <t>Сталь с порошковым покрытием</t>
  </si>
  <si>
    <t>Толщина корпуса</t>
  </si>
  <si>
    <t>1,5 мм</t>
  </si>
  <si>
    <t>Рабочая температура</t>
  </si>
  <si>
    <t>` - 30 + 75</t>
  </si>
  <si>
    <t>Относительная влажность</t>
  </si>
  <si>
    <t>0 ~ 90 %</t>
  </si>
  <si>
    <t>Расстояние работы радиоканала</t>
  </si>
  <si>
    <t>до 30 метров</t>
  </si>
  <si>
    <t>Кол-во поддерживаемых радиопультов</t>
  </si>
  <si>
    <t>Опции</t>
  </si>
  <si>
    <t>Обогреватель</t>
  </si>
  <si>
    <t>V</t>
  </si>
  <si>
    <t>Камера по распознаваниям государственных номеров</t>
  </si>
  <si>
    <t>Светофор</t>
  </si>
  <si>
    <t>Радиолокационный радар</t>
  </si>
  <si>
    <t>Фотоэлементы</t>
  </si>
  <si>
    <t>Считыватели дальнего действия</t>
  </si>
  <si>
    <t>Пульт управления</t>
  </si>
  <si>
    <t>Индукционная петля</t>
  </si>
  <si>
    <t>Комплектация</t>
  </si>
  <si>
    <t>T-BGM530/545/560</t>
  </si>
  <si>
    <t>T-BGM530-LED</t>
  </si>
  <si>
    <t>T-BGM545-LED</t>
  </si>
  <si>
    <t>T-BGM530-F</t>
  </si>
  <si>
    <t>T-BGM545-F</t>
  </si>
  <si>
    <t>T-BGM545-90</t>
  </si>
  <si>
    <t>Наименование</t>
  </si>
  <si>
    <t>Электромеханический шлагбаум T-BGM530</t>
  </si>
  <si>
    <t>Электромеханический шлагбаум T-BGM545</t>
  </si>
  <si>
    <t>Прямая с LED подсветкой</t>
  </si>
  <si>
    <t>Забор</t>
  </si>
  <si>
    <t>Складывающаяся</t>
  </si>
  <si>
    <t>4,5 метра
(2,5 м + 2,2 м)</t>
  </si>
  <si>
    <t>4,5 метра</t>
  </si>
  <si>
    <t>4,5 метра
В открытом состоянии: 2,8 метров</t>
  </si>
  <si>
    <t>2,5 сек</t>
  </si>
  <si>
    <t>3 сек</t>
  </si>
  <si>
    <t>T-BGM1030/1045/1060</t>
  </si>
  <si>
    <t>T-BGM1030-LED</t>
  </si>
  <si>
    <t>T-BGM1045-LED</t>
  </si>
  <si>
    <t>T-BGM1145-90</t>
  </si>
  <si>
    <t>T-BGM1145-90-LED</t>
  </si>
  <si>
    <t>Автоматическое / ручное</t>
  </si>
  <si>
    <t>6 А</t>
  </si>
  <si>
    <t>Складывающаяся с LED подсветкой</t>
  </si>
  <si>
    <t>4,5 метра (2 м + 2.5 м)
В открытом состоянии: 2,5 метров</t>
  </si>
  <si>
    <t>2,0 мм</t>
  </si>
  <si>
    <t>` - 35 + 70</t>
  </si>
  <si>
    <t>T-BGM2000-3M</t>
  </si>
  <si>
    <t>T-BGM2000-4M</t>
  </si>
  <si>
    <t>5 А</t>
  </si>
  <si>
    <t>100 Вт</t>
  </si>
  <si>
    <t>Алюминий с пенным покрытием</t>
  </si>
  <si>
    <t>4 метра</t>
  </si>
  <si>
    <t>0,6 сек</t>
  </si>
  <si>
    <t>T-ProBG3030/3045/3060</t>
  </si>
  <si>
    <t>T-ProBG3030-LED</t>
  </si>
  <si>
    <t>T-ProBG3130</t>
  </si>
  <si>
    <t>T-ProBG3130-LED</t>
  </si>
  <si>
    <t>T-ProBG3230</t>
  </si>
  <si>
    <t>T-ProBG3240</t>
  </si>
  <si>
    <t>T-ProBG3045-LED</t>
  </si>
  <si>
    <t>T-ProBG3060-LED</t>
  </si>
  <si>
    <t>Серводвигатель</t>
  </si>
  <si>
    <t>Прямая прямоугольного сечения с демпфером</t>
  </si>
  <si>
    <t>Прямая прямоугольного сечения с демпфером и LED подсветкой</t>
  </si>
  <si>
    <t>Складывающаяся прямоугольного сечения с демпфером</t>
  </si>
  <si>
    <t>Складывающаяся прямоугольного сечения с демпфером и LED подсветкой</t>
  </si>
  <si>
    <t>Сдвоенная прямоугольного сечения с демпфером и LED подсветкой</t>
  </si>
  <si>
    <t>4,5 метра (1,45 м + 1,55 м)
В открытом состоянии: 2,2 метров</t>
  </si>
  <si>
    <t>6 метра</t>
  </si>
  <si>
    <t>0,9 сек</t>
  </si>
  <si>
    <t>1 сек</t>
  </si>
  <si>
    <t>2 сек</t>
  </si>
  <si>
    <t>4,5 сек</t>
  </si>
  <si>
    <t>` - 40 + 75</t>
  </si>
  <si>
    <t>T-ProBG8030</t>
  </si>
  <si>
    <t>T-ProBG8045</t>
  </si>
  <si>
    <t>T-ProBG8060</t>
  </si>
  <si>
    <t>20 А</t>
  </si>
  <si>
    <t>400 Вт</t>
  </si>
  <si>
    <t>Прямая круглого или прямоугольного сечения.</t>
  </si>
  <si>
    <t>Прямая круглого или телескопическая прямоугольного сечения</t>
  </si>
  <si>
    <t>Телескопическая прямоугольного сечения</t>
  </si>
  <si>
    <t>Карбон</t>
  </si>
  <si>
    <t>4,5  метра</t>
  </si>
  <si>
    <t>6 метров</t>
  </si>
  <si>
    <t>0,3 сек</t>
  </si>
  <si>
    <t>5 сек</t>
  </si>
  <si>
    <t>Сталь с двойным порошковым покрытием</t>
  </si>
  <si>
    <t>` - 40 + 80</t>
  </si>
  <si>
    <t>до 50 метров</t>
  </si>
  <si>
    <t>СЛУЖЕБНЫЕ СПИСКИ</t>
  </si>
  <si>
    <t>Лист используется для выпадающих списков конфигуратора. Не удалять и не менять структуру столбцов без обновления формул.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</si>
</sst>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24">
    <font>
      <sz val="11"/>
      <name val="Carlito"/>
      <charset val="134"/>
    </font>
    <font>
      <b/>
      <sz val="11"/>
      <color rgb="FFFFFFFF"/>
      <name val="Carlito"/>
      <charset val="134"/>
    </font>
    <font>
      <sz val="9"/>
      <color rgb="FF17324D"/>
      <name val="Carlito"/>
      <charset val="134"/>
    </font>
    <font>
      <b/>
      <sz val="15"/>
      <color rgb="FFFFFFFF"/>
      <name val="Carlito"/>
      <charset val="134"/>
    </font>
    <font>
      <sz val="8"/>
      <color rgb="FF17324D"/>
      <name val="Carlito"/>
      <charset val="134"/>
    </font>
    <font>
      <sz val="11"/>
      <name val="Carlito"/>
      <charset val="134"/>
    </font>
    <font>
      <sz val="9"/>
      <color rgb="FF687B8D"/>
      <name val="Calibri"/>
      <family val="2"/>
      <charset val="204"/>
      <scheme val="minor"/>
    </font>
    <font>
      <b/>
      <sz val="9"/>
      <color rgb="FF687B8D"/>
      <name val="Calibri"/>
      <family val="2"/>
      <charset val="204"/>
      <scheme val="minor"/>
    </font>
    <font>
      <b/>
      <sz val="15"/>
      <color rgb="FFFFFFFF"/>
      <name val="Calibri"/>
      <family val="2"/>
      <charset val="204"/>
      <scheme val="minor"/>
    </font>
    <font>
      <sz val="9"/>
      <color rgb="FF17324D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11"/>
      <color rgb="FF2E7D32"/>
      <name val="Calibri"/>
      <family val="2"/>
      <charset val="204"/>
      <scheme val="minor"/>
    </font>
    <font>
      <b/>
      <sz val="11"/>
      <color rgb="FF17324D"/>
      <name val="Calibri"/>
      <family val="2"/>
      <charset val="204"/>
      <scheme val="minor"/>
    </font>
    <font>
      <b/>
      <sz val="9"/>
      <color rgb="FFFFFFFF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rgb="FFFFFFFF"/>
      <name val="Calibri"/>
      <family val="2"/>
      <charset val="204"/>
      <scheme val="minor"/>
    </font>
    <font>
      <sz val="10"/>
      <color rgb="FF22313F"/>
      <name val="Calibri"/>
      <family val="2"/>
      <charset val="204"/>
      <scheme val="minor"/>
    </font>
    <font>
      <b/>
      <sz val="10"/>
      <color rgb="FF2E7D32"/>
      <name val="Calibri"/>
      <family val="2"/>
      <charset val="204"/>
      <scheme val="minor"/>
    </font>
    <font>
      <sz val="8"/>
      <color rgb="FF17324D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9"/>
      <color rgb="FF2E7D32"/>
      <name val="Calibri"/>
      <family val="2"/>
      <charset val="204"/>
      <scheme val="minor"/>
    </font>
    <font>
      <b/>
      <sz val="17"/>
      <color rgb="FFFFFFFF"/>
      <name val="Calibri"/>
      <family val="2"/>
      <charset val="204"/>
      <scheme val="minor"/>
    </font>
    <font>
      <b/>
      <sz val="9"/>
      <color rgb="FF17324D"/>
      <name val="Calibri"/>
      <family val="2"/>
      <charset val="204"/>
      <scheme val="minor"/>
    </font>
    <font>
      <sz val="8"/>
      <color rgb="FF0563C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2E7D32"/>
        <bgColor indexed="64"/>
      </patternFill>
    </fill>
    <fill>
      <patternFill patternType="solid">
        <fgColor rgb="FF173A59"/>
        <bgColor indexed="64"/>
      </patternFill>
    </fill>
    <fill>
      <patternFill patternType="solid">
        <fgColor rgb="FFF7F9FA"/>
        <bgColor indexed="64"/>
      </patternFill>
    </fill>
    <fill>
      <patternFill patternType="solid">
        <fgColor rgb="FF17324D"/>
        <bgColor indexed="64"/>
      </patternFill>
    </fill>
    <fill>
      <patternFill patternType="solid">
        <fgColor rgb="FFEAF4E6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F1E3"/>
        <bgColor indexed="64"/>
      </patternFill>
    </fill>
    <fill>
      <patternFill patternType="solid">
        <fgColor rgb="FFFFF8E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/>
    </xf>
    <xf numFmtId="0" fontId="2" fillId="7" borderId="0" xfId="0" applyNumberFormat="1" applyFont="1" applyFill="1" applyBorder="1" applyAlignment="1">
      <alignment horizontal="center" vertical="center" wrapText="1"/>
    </xf>
    <xf numFmtId="0" fontId="1" fillId="3" borderId="0" xfId="1" applyFont="1" applyFill="1" applyAlignment="1">
      <alignment horizontal="center"/>
    </xf>
    <xf numFmtId="0" fontId="2" fillId="4" borderId="0" xfId="1" applyFont="1" applyFill="1" applyAlignment="1">
      <alignment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6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3" borderId="0" xfId="0" applyNumberFormat="1" applyFont="1" applyFill="1" applyBorder="1" applyAlignment="1">
      <alignment horizontal="center" vertical="center"/>
    </xf>
    <xf numFmtId="0" fontId="9" fillId="7" borderId="0" xfId="0" applyNumberFormat="1" applyFont="1" applyFill="1" applyBorder="1" applyAlignment="1">
      <alignment horizontal="center" vertical="center" wrapText="1"/>
    </xf>
    <xf numFmtId="0" fontId="10" fillId="2" borderId="0" xfId="0" applyNumberFormat="1" applyFont="1" applyFill="1" applyBorder="1" applyAlignment="1">
      <alignment horizontal="center" vertical="center"/>
    </xf>
    <xf numFmtId="0" fontId="11" fillId="9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0" fontId="13" fillId="2" borderId="0" xfId="1" applyFont="1" applyFill="1" applyAlignment="1">
      <alignment wrapText="1"/>
    </xf>
    <xf numFmtId="0" fontId="14" fillId="0" borderId="0" xfId="0" applyFont="1"/>
    <xf numFmtId="0" fontId="15" fillId="5" borderId="0" xfId="1" applyFont="1" applyFill="1" applyAlignment="1">
      <alignment wrapText="1"/>
    </xf>
    <xf numFmtId="0" fontId="16" fillId="0" borderId="0" xfId="1" applyFont="1" applyAlignment="1">
      <alignment wrapText="1"/>
    </xf>
    <xf numFmtId="0" fontId="17" fillId="6" borderId="0" xfId="1" applyFont="1" applyFill="1" applyAlignment="1">
      <alignment wrapText="1"/>
    </xf>
    <xf numFmtId="0" fontId="16" fillId="6" borderId="0" xfId="1" applyFont="1" applyFill="1" applyAlignment="1">
      <alignment wrapText="1"/>
    </xf>
    <xf numFmtId="0" fontId="14" fillId="0" borderId="0" xfId="0" applyFont="1" applyAlignment="1">
      <alignment horizontal="center" vertical="center"/>
    </xf>
    <xf numFmtId="0" fontId="13" fillId="2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19" fillId="3" borderId="1" xfId="0" applyNumberFormat="1" applyFont="1" applyFill="1" applyBorder="1" applyAlignment="1">
      <alignment horizontal="center" vertical="center" wrapText="1"/>
    </xf>
    <xf numFmtId="0" fontId="9" fillId="7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12" fillId="8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164" fontId="12" fillId="8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3" borderId="0" xfId="0" applyNumberFormat="1" applyFont="1" applyFill="1" applyBorder="1" applyAlignment="1">
      <alignment horizontal="center" vertical="center" wrapText="1"/>
    </xf>
    <xf numFmtId="0" fontId="20" fillId="9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21" fillId="3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1" fillId="9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7" fillId="9" borderId="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0" fontId="9" fillId="10" borderId="1" xfId="0" applyNumberFormat="1" applyFont="1" applyFill="1" applyBorder="1" applyAlignment="1">
      <alignment horizontal="center" vertical="center" wrapText="1"/>
    </xf>
    <xf numFmtId="1" fontId="9" fillId="10" borderId="1" xfId="0" applyNumberFormat="1" applyFont="1" applyFill="1" applyBorder="1" applyAlignment="1">
      <alignment horizontal="center" vertical="center" wrapText="1"/>
    </xf>
    <xf numFmtId="164" fontId="9" fillId="8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8" borderId="1" xfId="0" applyNumberFormat="1" applyFont="1" applyFill="1" applyBorder="1" applyAlignment="1">
      <alignment horizontal="center" vertical="center" wrapText="1"/>
    </xf>
    <xf numFmtId="0" fontId="23" fillId="8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5" fillId="3" borderId="0" xfId="0" applyNumberFormat="1" applyFont="1" applyFill="1" applyBorder="1" applyAlignment="1">
      <alignment horizontal="center" vertical="center" wrapText="1"/>
    </xf>
    <xf numFmtId="164" fontId="15" fillId="3" borderId="0" xfId="0" applyNumberFormat="1" applyFont="1" applyFill="1" applyBorder="1" applyAlignment="1">
      <alignment horizontal="center" vertical="center" wrapText="1"/>
    </xf>
    <xf numFmtId="0" fontId="15" fillId="2" borderId="0" xfId="0" applyNumberFormat="1" applyFont="1" applyFill="1" applyBorder="1" applyAlignment="1">
      <alignment horizontal="center" vertical="center" wrapText="1"/>
    </xf>
    <xf numFmtId="0" fontId="11" fillId="9" borderId="0" xfId="0" applyNumberFormat="1" applyFont="1" applyFill="1" applyBorder="1" applyAlignment="1">
      <alignment horizontal="center" vertical="center" wrapText="1"/>
    </xf>
    <xf numFmtId="0" fontId="9" fillId="4" borderId="0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31000000}"/>
    <cellStyle name="Обычный" xfId="0" builtinId="0"/>
  </cellStyles>
  <dxfs count="41"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  <alignment horizontal="center" vertical="center"/>
    </dxf>
    <dxf>
      <font>
        <strike val="0"/>
        <outline val="0"/>
        <shadow val="0"/>
        <u val="none"/>
        <vertAlign val="baseline"/>
        <name val="Calibri"/>
        <family val="2"/>
        <charset val="204"/>
        <scheme val="minor"/>
      </font>
      <alignment horizontal="center" vertical="center"/>
    </dxf>
    <dxf>
      <font>
        <color rgb="FF687B8D"/>
      </font>
      <fill>
        <patternFill patternType="solid">
          <bgColor rgb="FFF3F5F7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  <dxf>
      <font>
        <b/>
        <color rgb="FF245F9E"/>
      </font>
      <fill>
        <patternFill patternType="solid">
          <bgColor rgb="FFEAF2FF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  <dxf>
      <font>
        <b/>
        <color rgb="FF245F9E"/>
      </font>
      <fill>
        <patternFill patternType="solid">
          <bgColor rgb="FFEAF2FF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  <dxf>
      <font>
        <b/>
        <color rgb="FF245F9E"/>
      </font>
      <fill>
        <patternFill patternType="solid">
          <bgColor rgb="FFEAF2FF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  <dxf>
      <font>
        <b/>
        <color rgb="FF245F9E"/>
      </font>
      <fill>
        <patternFill patternType="solid">
          <bgColor rgb="FFEAF2FF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  <dxf>
      <font>
        <b/>
        <color rgb="FF245F9E"/>
      </font>
      <fill>
        <patternFill patternType="solid">
          <bgColor rgb="FFEAF2FF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  <dxf>
      <font>
        <b/>
        <color rgb="FF245F9E"/>
      </font>
      <fill>
        <patternFill patternType="solid">
          <bgColor rgb="FFEAF2FF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  <dxf>
      <font>
        <b/>
        <color rgb="FF245F9E"/>
      </font>
      <fill>
        <patternFill patternType="solid">
          <bgColor rgb="FFEAF2FF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  <dxf>
      <font>
        <b/>
        <color rgb="FF245F9E"/>
      </font>
      <fill>
        <patternFill patternType="solid">
          <bgColor rgb="FFEAF2FF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  <dxf>
      <font>
        <b/>
        <color rgb="FF245F9E"/>
      </font>
      <fill>
        <patternFill patternType="solid">
          <bgColor rgb="FFEAF2FF"/>
        </patternFill>
      </fill>
    </dxf>
    <dxf>
      <font>
        <b/>
        <color rgb="FF8A5A00"/>
      </font>
      <fill>
        <patternFill patternType="solid">
          <bgColor rgb="FFFFF3CD"/>
        </patternFill>
      </fill>
    </dxf>
    <dxf>
      <font>
        <b/>
        <color rgb="FF2E7D32"/>
      </font>
      <fill>
        <patternFill patternType="solid">
          <bgColor rgb="FFEAF6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0000000}" name="UnifiedPriceCatalog" displayName="UnifiedPriceCatalog" ref="A4:I135" totalsRowShown="0" headerRowDxfId="1" dataDxfId="0">
  <tableColumns count="9">
    <tableColumn id="1" xr3:uid="{00000000-0010-0000-0000-000001000000}" name="Бренд / поставщик" dataDxfId="10"/>
    <tableColumn id="2" xr3:uid="{00000000-0010-0000-0000-000002000000}" name="Категория" dataDxfId="9"/>
    <tableColumn id="3" xr3:uid="{00000000-0010-0000-0000-000003000000}" name="Подкатегория" dataDxfId="8"/>
    <tableColumn id="4" xr3:uid="{00000000-0010-0000-0000-000004000000}" name="Оборудование / модель" dataDxfId="7"/>
    <tableColumn id="5" xr3:uid="{00000000-0010-0000-0000-000005000000}" name="Описание" dataDxfId="6"/>
    <tableColumn id="6" xr3:uid="{00000000-0010-0000-0000-000006000000}" name="Цена" dataDxfId="5"/>
    <tableColumn id="7" xr3:uid="{00000000-0010-0000-0000-000007000000}" name="Статус цены" dataDxfId="4"/>
    <tableColumn id="8" xr3:uid="{00000000-0010-0000-0000-000008000000}" name="Источник" dataDxfId="3"/>
    <tableColumn id="9" xr3:uid="{00000000-0010-0000-0000-000009000000}" name="URL модели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sqref="A1:C1"/>
    </sheetView>
  </sheetViews>
  <sheetFormatPr defaultColWidth="9" defaultRowHeight="14.4"/>
  <cols>
    <col min="1" max="1" width="8" customWidth="1"/>
    <col min="2" max="2" width="29" customWidth="1"/>
    <col min="3" max="3" width="68" customWidth="1"/>
  </cols>
  <sheetData>
    <row r="1" spans="1:3" ht="19.8">
      <c r="A1" s="14" t="s">
        <v>0</v>
      </c>
      <c r="B1" s="14"/>
      <c r="C1" s="14"/>
    </row>
    <row r="2" spans="1:3" ht="14.25" customHeight="1">
      <c r="A2" s="15" t="s">
        <v>1</v>
      </c>
      <c r="B2" s="15"/>
      <c r="C2" s="15"/>
    </row>
    <row r="3" spans="1:3">
      <c r="A3" s="16" t="s">
        <v>2</v>
      </c>
      <c r="B3" s="16" t="s">
        <v>3</v>
      </c>
      <c r="C3" s="16" t="s">
        <v>4</v>
      </c>
    </row>
    <row r="4" spans="1:3">
      <c r="A4" s="17" t="s">
        <v>5</v>
      </c>
      <c r="B4" s="18" t="s">
        <v>6</v>
      </c>
      <c r="C4" s="8" t="s">
        <v>7</v>
      </c>
    </row>
    <row r="5" spans="1:3">
      <c r="A5" s="17" t="s">
        <v>8</v>
      </c>
      <c r="B5" s="18" t="s">
        <v>9</v>
      </c>
      <c r="C5" s="8" t="s">
        <v>10</v>
      </c>
    </row>
    <row r="6" spans="1:3">
      <c r="A6" s="17" t="s">
        <v>11</v>
      </c>
      <c r="B6" s="18" t="s">
        <v>12</v>
      </c>
      <c r="C6" s="8" t="s">
        <v>13</v>
      </c>
    </row>
    <row r="7" spans="1:3">
      <c r="A7" s="17" t="s">
        <v>14</v>
      </c>
      <c r="B7" s="18" t="s">
        <v>15</v>
      </c>
      <c r="C7" s="8" t="s">
        <v>16</v>
      </c>
    </row>
    <row r="8" spans="1:3">
      <c r="A8" s="17" t="s">
        <v>17</v>
      </c>
      <c r="B8" s="18" t="s">
        <v>18</v>
      </c>
      <c r="C8" s="8" t="s">
        <v>19</v>
      </c>
    </row>
    <row r="9" spans="1:3">
      <c r="A9" s="17" t="s">
        <v>20</v>
      </c>
      <c r="B9" s="18" t="s">
        <v>21</v>
      </c>
      <c r="C9" s="8" t="s">
        <v>22</v>
      </c>
    </row>
    <row r="10" spans="1:3">
      <c r="A10" s="17" t="s">
        <v>23</v>
      </c>
      <c r="B10" s="18" t="s">
        <v>24</v>
      </c>
      <c r="C10" s="8" t="s">
        <v>25</v>
      </c>
    </row>
    <row r="11" spans="1:3">
      <c r="A11" s="17" t="s">
        <v>26</v>
      </c>
      <c r="B11" s="18" t="s">
        <v>27</v>
      </c>
      <c r="C11" s="8" t="s">
        <v>28</v>
      </c>
    </row>
    <row r="12" spans="1:3">
      <c r="A12" s="17" t="s">
        <v>29</v>
      </c>
      <c r="B12" s="18" t="s">
        <v>30</v>
      </c>
      <c r="C12" s="8" t="s">
        <v>31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"/>
  <sheetViews>
    <sheetView zoomScale="85" zoomScaleNormal="85" workbookViewId="0">
      <selection sqref="A1:G1"/>
    </sheetView>
  </sheetViews>
  <sheetFormatPr defaultColWidth="9" defaultRowHeight="14.4"/>
  <cols>
    <col min="1" max="1" width="31" style="36" customWidth="1"/>
    <col min="2" max="2" width="9" style="36" customWidth="1"/>
    <col min="3" max="3" width="13" style="36" customWidth="1"/>
    <col min="4" max="4" width="14" style="36" customWidth="1"/>
    <col min="5" max="5" width="16" style="36" customWidth="1"/>
    <col min="6" max="6" width="52" style="36" customWidth="1"/>
    <col min="7" max="7" width="39" style="36" customWidth="1"/>
    <col min="8" max="9" width="9" style="36"/>
    <col min="10" max="16384" width="9" style="25"/>
  </cols>
  <sheetData>
    <row r="1" spans="1:7" ht="22.2">
      <c r="A1" s="40" t="s">
        <v>32</v>
      </c>
      <c r="B1" s="40"/>
      <c r="C1" s="40"/>
      <c r="D1" s="40"/>
      <c r="E1" s="40"/>
      <c r="F1" s="40"/>
      <c r="G1" s="40"/>
    </row>
    <row r="2" spans="1:7">
      <c r="A2" s="29" t="s">
        <v>33</v>
      </c>
      <c r="B2" s="29"/>
      <c r="C2" s="29"/>
      <c r="D2" s="29"/>
      <c r="E2" s="29"/>
      <c r="F2" s="29"/>
      <c r="G2" s="29"/>
    </row>
    <row r="3" spans="1:7">
      <c r="A3" s="41" t="s">
        <v>34</v>
      </c>
      <c r="B3" s="41"/>
      <c r="C3" s="41"/>
      <c r="D3" s="41"/>
      <c r="E3" s="41"/>
      <c r="F3" s="41"/>
      <c r="G3" s="41"/>
    </row>
    <row r="4" spans="1:7">
      <c r="A4" s="42">
        <v>1</v>
      </c>
      <c r="B4" s="43" t="s">
        <v>35</v>
      </c>
      <c r="C4" s="43"/>
      <c r="D4" s="43"/>
      <c r="E4" s="49" t="s">
        <v>36</v>
      </c>
      <c r="F4" s="49"/>
      <c r="G4" s="49"/>
    </row>
    <row r="5" spans="1:7">
      <c r="A5" s="42">
        <v>2</v>
      </c>
      <c r="B5" s="43" t="s">
        <v>37</v>
      </c>
      <c r="C5" s="43"/>
      <c r="D5" s="43"/>
      <c r="E5" s="49" t="s">
        <v>38</v>
      </c>
      <c r="F5" s="49"/>
      <c r="G5" s="49"/>
    </row>
    <row r="6" spans="1:7">
      <c r="A6" s="42">
        <v>3</v>
      </c>
      <c r="B6" s="43" t="s">
        <v>39</v>
      </c>
      <c r="C6" s="13"/>
      <c r="D6" s="43"/>
      <c r="E6" s="49" t="s">
        <v>40</v>
      </c>
      <c r="F6" s="49"/>
      <c r="G6" s="49"/>
    </row>
    <row r="7" spans="1:7">
      <c r="A7" s="42">
        <v>4</v>
      </c>
      <c r="B7" s="43" t="s">
        <v>41</v>
      </c>
      <c r="C7" s="43"/>
      <c r="D7" s="43"/>
      <c r="E7" s="49" t="s">
        <v>42</v>
      </c>
      <c r="F7" s="49"/>
      <c r="G7" s="49"/>
    </row>
    <row r="10" spans="1:7">
      <c r="A10" s="44" t="s">
        <v>43</v>
      </c>
      <c r="B10" s="44"/>
      <c r="C10" s="44"/>
      <c r="D10" s="44"/>
      <c r="E10" s="44"/>
      <c r="F10" s="44"/>
      <c r="G10" s="44"/>
    </row>
    <row r="11" spans="1:7">
      <c r="A11" s="45" t="s">
        <v>44</v>
      </c>
      <c r="B11" s="45" t="s">
        <v>45</v>
      </c>
      <c r="C11" s="45" t="s">
        <v>46</v>
      </c>
      <c r="D11" s="45" t="s">
        <v>47</v>
      </c>
      <c r="E11" s="45" t="s">
        <v>48</v>
      </c>
      <c r="F11" s="45" t="s">
        <v>49</v>
      </c>
      <c r="G11" s="45" t="s">
        <v>50</v>
      </c>
    </row>
    <row r="12" spans="1:7" ht="48">
      <c r="A12" s="46" t="s">
        <v>51</v>
      </c>
      <c r="B12" s="47">
        <v>1</v>
      </c>
      <c r="C12" s="48">
        <f>IF(A12="","",IFERROR(VLOOKUP(A12,Прайс!$D$5:$I$135,3,FALSE),""))</f>
        <v>159360</v>
      </c>
      <c r="D12" s="48">
        <f t="shared" ref="D12:D16" si="0">IF(OR(A12="",B12&lt;=0),"",IF(ISNUMBER(C12),B12*C12,""))</f>
        <v>159360</v>
      </c>
      <c r="E12" s="50" t="str">
        <f t="shared" ref="E12:E16" si="1">IF(A12="","",IF(C12="","Уточнить цену",IF(C12=0,"Бесплатно","Рассчитано")))</f>
        <v>Рассчитано</v>
      </c>
      <c r="F12" s="50" t="str">
        <f>IF(A12="","",IFERROR(VLOOKUP(A12,Прайс!$D$5:$I$135,2,FALSE),""))</f>
        <v>Электромеханический шлагбаум со складной стрелой. Длина стрелы: 4,5 м. Скор. раб.: 2,5 сек. Нар. на отказ: 3 млн. Раб. темп.: -35…+70. Левый. Индикация состояния. Автом. откр. при откл. питания. Блок управления с Bluetooth. Мобильное приложение: ZKEasy Go.</v>
      </c>
      <c r="G12" s="51" t="str">
        <f>IF(A12="","",IFERROR(VLOOKUP(A12,Прайс!$D$5:$I$135,6,FALSE),""))</f>
        <v>https://temid-global.ru/catalog/kontrol-proezda/shlagbaumy/bgm1145l-90</v>
      </c>
    </row>
    <row r="13" spans="1:7" ht="60">
      <c r="A13" s="46" t="s">
        <v>52</v>
      </c>
      <c r="B13" s="47">
        <v>12</v>
      </c>
      <c r="C13" s="48">
        <f>IF(A13="","",IFERROR(VLOOKUP(A13,Прайс!$D$5:$I$135,3,FALSE),""))</f>
        <v>153300</v>
      </c>
      <c r="D13" s="48">
        <f t="shared" si="0"/>
        <v>1839600</v>
      </c>
      <c r="E13" s="50" t="str">
        <f t="shared" si="1"/>
        <v>Рассчитано</v>
      </c>
      <c r="F13" s="50" t="str">
        <f>IF(A13="","",IFERROR(VLOOKUP(A13,Прайс!$D$5:$I$135,2,FALSE),""))</f>
        <v>Электромеханический шлагбаум с прямой мягкой стрелой круглого сечения. Длина стрелы: 4 м. Скор. раб.: 1,5 сек. Нар. на отказ: 5 млн. Раб. темп.: -30…+75. Левый. Индикация состояния. Автом. откр. при откл. питания. Откидывание стрелы. Блок управления с Bluetooth. Мобильное приложение: ZKEasy Go.</v>
      </c>
      <c r="G13" s="51" t="str">
        <f>IF(A13="","",IFERROR(VLOOKUP(A13,Прайс!$D$5:$I$135,6,FALSE),""))</f>
        <v>https://temid-global.ru/catalog/kontrol-proezda/shlagbaumy/bgm2000l-4m-2</v>
      </c>
    </row>
    <row r="14" spans="1:7" ht="48">
      <c r="A14" s="46" t="s">
        <v>53</v>
      </c>
      <c r="B14" s="47">
        <v>1</v>
      </c>
      <c r="C14" s="48">
        <f>IF(A14="","",IFERROR(VLOOKUP(A14,Прайс!$D$5:$I$135,3,FALSE),""))</f>
        <v>134050</v>
      </c>
      <c r="D14" s="48">
        <f t="shared" si="0"/>
        <v>134050</v>
      </c>
      <c r="E14" s="50" t="str">
        <f t="shared" si="1"/>
        <v>Рассчитано</v>
      </c>
      <c r="F14" s="50" t="str">
        <f>IF(A14="","",IFERROR(VLOOKUP(A14,Прайс!$D$5:$I$135,2,FALSE),""))</f>
        <v>Шлагбаум электромеханический со стрелой 4,5м телескоп., бесщеточный двигатель время подъема 3 c, 220В (120 Вт), с блоком управления, индикацией шлагбаума,  -35 ~ +70 град.С., левый, Bluetooth, APP ZKBarrier.</v>
      </c>
      <c r="G14" s="51" t="str">
        <f>IF(A14="","",IFERROR(VLOOKUP(A14,Прайс!$D$5:$I$135,6,FALSE),""))</f>
        <v>https://temid-global.ru/catalog/kontrol-proezda/shlagbaumy/bgm1045l</v>
      </c>
    </row>
    <row r="15" spans="1:7">
      <c r="A15" s="46"/>
      <c r="B15" s="47">
        <v>0</v>
      </c>
      <c r="C15" s="48" t="str">
        <f>IF(A15="","",IFERROR(VLOOKUP(A15,Прайс!$D$5:$I$135,3,FALSE),""))</f>
        <v/>
      </c>
      <c r="D15" s="48" t="str">
        <f t="shared" si="0"/>
        <v/>
      </c>
      <c r="E15" s="50" t="str">
        <f t="shared" si="1"/>
        <v/>
      </c>
      <c r="F15" s="50" t="str">
        <f>IF(A15="","",IFERROR(VLOOKUP(A15,Прайс!$D$5:$I$135,2,FALSE),""))</f>
        <v/>
      </c>
      <c r="G15" s="51" t="str">
        <f>IF(A15="","",IFERROR(VLOOKUP(A15,Прайс!$D$5:$I$135,6,FALSE),""))</f>
        <v/>
      </c>
    </row>
    <row r="16" spans="1:7">
      <c r="A16" s="46"/>
      <c r="B16" s="47">
        <v>0</v>
      </c>
      <c r="C16" s="48" t="str">
        <f>IF(A16="","",IFERROR(VLOOKUP(A16,Прайс!$D$5:$I$135,3,FALSE),""))</f>
        <v/>
      </c>
      <c r="D16" s="48" t="str">
        <f t="shared" si="0"/>
        <v/>
      </c>
      <c r="E16" s="50" t="str">
        <f t="shared" si="1"/>
        <v/>
      </c>
      <c r="F16" s="50" t="str">
        <f>IF(A16="","",IFERROR(VLOOKUP(A16,Прайс!$D$5:$I$135,2,FALSE),""))</f>
        <v/>
      </c>
      <c r="G16" s="51" t="str">
        <f>IF(A16="","",IFERROR(VLOOKUP(A16,Прайс!$D$5:$I$135,6,FALSE),""))</f>
        <v/>
      </c>
    </row>
    <row r="18" spans="1:7">
      <c r="A18" s="44" t="s">
        <v>54</v>
      </c>
      <c r="B18" s="44"/>
      <c r="C18" s="44"/>
      <c r="D18" s="44"/>
      <c r="E18" s="44"/>
      <c r="F18" s="44"/>
      <c r="G18" s="44"/>
    </row>
    <row r="19" spans="1:7">
      <c r="A19" s="45" t="s">
        <v>44</v>
      </c>
      <c r="B19" s="45" t="s">
        <v>45</v>
      </c>
      <c r="C19" s="45" t="s">
        <v>46</v>
      </c>
      <c r="D19" s="45" t="s">
        <v>47</v>
      </c>
      <c r="E19" s="45" t="s">
        <v>48</v>
      </c>
      <c r="F19" s="45" t="s">
        <v>49</v>
      </c>
      <c r="G19" s="45" t="s">
        <v>50</v>
      </c>
    </row>
    <row r="20" spans="1:7" ht="20.399999999999999">
      <c r="A20" s="46" t="s">
        <v>55</v>
      </c>
      <c r="B20" s="47">
        <v>2</v>
      </c>
      <c r="C20" s="48">
        <f>IF(A20="","",IFERROR(VLOOKUP(A20,Прайс!$D$5:$I$135,3,FALSE),""))</f>
        <v>23890</v>
      </c>
      <c r="D20" s="48">
        <f t="shared" ref="D20:D23" si="2">IF(OR(A20="",B20&lt;=0),"",IF(ISNUMBER(C20),B20*C20,""))</f>
        <v>47780</v>
      </c>
      <c r="E20" s="50" t="str">
        <f t="shared" ref="E20:E23" si="3">IF(A20="","",IF(C20="","Уточнить цену",IF(C20=0,"Бесплатно","Рассчитано")))</f>
        <v>Рассчитано</v>
      </c>
      <c r="F20" s="50" t="str">
        <f>IF(A20="","",IFERROR(VLOOKUP(A20,Прайс!$D$5:$I$135,2,FALSE),""))</f>
        <v>Настольный UHF считыватель для внесение UHF меток, карт в СКУД.</v>
      </c>
      <c r="G20" s="51" t="str">
        <f>IF(A20="","",IFERROR(VLOOKUP(A20,Прайс!$D$5:$I$135,6,FALSE),""))</f>
        <v>https://temid-global.ru/catalog/kontrol-dostupa/schityvateli-skud/ur30rw-e</v>
      </c>
    </row>
    <row r="21" spans="1:7" ht="24">
      <c r="A21" s="46" t="s">
        <v>56</v>
      </c>
      <c r="B21" s="47">
        <v>23</v>
      </c>
      <c r="C21" s="48">
        <f>IF(A21="","",IFERROR(VLOOKUP(A21,Прайс!$D$5:$I$135,3,FALSE),""))</f>
        <v>34230</v>
      </c>
      <c r="D21" s="48">
        <f t="shared" si="2"/>
        <v>787290</v>
      </c>
      <c r="E21" s="50" t="str">
        <f t="shared" si="3"/>
        <v>Рассчитано</v>
      </c>
      <c r="F21" s="50" t="str">
        <f>IF(A21="","",IFERROR(VLOOKUP(A21,Прайс!$D$5:$I$135,2,FALSE),""))</f>
        <v>Считыватель дальнего действия, частота 865-868 МГц, дальность до 8 метров. Интерфейс связи Wiegand, USB. Питание 9-15В. IP65.</v>
      </c>
      <c r="G21" s="51" t="str">
        <f>IF(A21="","",IFERROR(VLOOKUP(A21,Прайс!$D$5:$I$135,6,FALSE),""))</f>
        <v>https://temid-global.ru/catalog/kontrol-dostupa/schityvateli-skud/uhf-5e-lite</v>
      </c>
    </row>
    <row r="22" spans="1:7">
      <c r="A22" s="46"/>
      <c r="B22" s="47">
        <v>0</v>
      </c>
      <c r="C22" s="48" t="str">
        <f>IF(A22="","",IFERROR(VLOOKUP(A22,Прайс!$D$5:$I$135,3,FALSE),""))</f>
        <v/>
      </c>
      <c r="D22" s="48" t="str">
        <f t="shared" si="2"/>
        <v/>
      </c>
      <c r="E22" s="50" t="str">
        <f t="shared" si="3"/>
        <v/>
      </c>
      <c r="F22" s="50" t="str">
        <f>IF(A22="","",IFERROR(VLOOKUP(A22,Прайс!$D$5:$I$135,2,FALSE),""))</f>
        <v/>
      </c>
      <c r="G22" s="51" t="str">
        <f>IF(A22="","",IFERROR(VLOOKUP(A22,Прайс!$D$5:$I$135,6,FALSE),""))</f>
        <v/>
      </c>
    </row>
    <row r="23" spans="1:7">
      <c r="A23" s="46"/>
      <c r="B23" s="47">
        <v>0</v>
      </c>
      <c r="C23" s="48" t="str">
        <f>IF(A23="","",IFERROR(VLOOKUP(A23,Прайс!$D$5:$I$135,3,FALSE),""))</f>
        <v/>
      </c>
      <c r="D23" s="48" t="str">
        <f t="shared" si="2"/>
        <v/>
      </c>
      <c r="E23" s="50" t="str">
        <f t="shared" si="3"/>
        <v/>
      </c>
      <c r="F23" s="50" t="str">
        <f>IF(A23="","",IFERROR(VLOOKUP(A23,Прайс!$D$5:$I$135,2,FALSE),""))</f>
        <v/>
      </c>
      <c r="G23" s="51" t="str">
        <f>IF(A23="","",IFERROR(VLOOKUP(A23,Прайс!$D$5:$I$135,6,FALSE),""))</f>
        <v/>
      </c>
    </row>
    <row r="24" spans="1:7">
      <c r="A24" s="44" t="s">
        <v>57</v>
      </c>
      <c r="B24" s="44"/>
      <c r="C24" s="44"/>
      <c r="D24" s="44"/>
      <c r="E24" s="44"/>
      <c r="F24" s="44"/>
      <c r="G24" s="44"/>
    </row>
    <row r="25" spans="1:7">
      <c r="A25" s="45" t="s">
        <v>44</v>
      </c>
      <c r="B25" s="45" t="s">
        <v>45</v>
      </c>
      <c r="C25" s="45" t="s">
        <v>46</v>
      </c>
      <c r="D25" s="45" t="s">
        <v>47</v>
      </c>
      <c r="E25" s="45" t="s">
        <v>48</v>
      </c>
      <c r="F25" s="45" t="s">
        <v>49</v>
      </c>
      <c r="G25" s="45" t="s">
        <v>50</v>
      </c>
    </row>
    <row r="26" spans="1:7" ht="24">
      <c r="A26" s="46" t="s">
        <v>58</v>
      </c>
      <c r="B26" s="47">
        <v>222</v>
      </c>
      <c r="C26" s="48">
        <f>IF(A26="","",IFERROR(VLOOKUP(A26,Прайс!$D$5:$I$135,3,FALSE),""))</f>
        <v>220</v>
      </c>
      <c r="D26" s="48">
        <f t="shared" ref="D26:D29" si="4">IF(OR(A26="",B26&lt;=0),"",IF(ISNUMBER(C26),B26*C26,""))</f>
        <v>48840</v>
      </c>
      <c r="E26" s="50" t="str">
        <f t="shared" ref="E26:E29" si="5">IF(A26="","",IF(C26="","Уточнить цену",IF(C26=0,"Бесплатно","Рассчитано")))</f>
        <v>Рассчитано</v>
      </c>
      <c r="F26" s="50" t="str">
        <f>IF(A26="","",IFERROR(VLOOKUP(A26,Прайс!$D$5:$I$135,2,FALSE),""))</f>
        <v>UHF-метка с напечатанным ID пользователя. Водостойкая, с повышенной устойчивостью к разрыву. Размер: 99 х 12 мм.</v>
      </c>
      <c r="G26" s="51" t="str">
        <f>IF(A26="","",IFERROR(VLOOKUP(A26,Прайс!$D$5:$I$135,6,FALSE),""))</f>
        <v>https://temid-global.ru/catalog/kontrol-dostupa/aksessuary-skud/new-uhf-waterproof-tag</v>
      </c>
    </row>
    <row r="27" spans="1:7">
      <c r="A27" s="46"/>
      <c r="B27" s="47">
        <v>0</v>
      </c>
      <c r="C27" s="48" t="str">
        <f>IF(A27="","",IFERROR(VLOOKUP(A27,Прайс!$D$5:$I$135,3,FALSE),""))</f>
        <v/>
      </c>
      <c r="D27" s="48" t="str">
        <f t="shared" si="4"/>
        <v/>
      </c>
      <c r="E27" s="50" t="str">
        <f t="shared" si="5"/>
        <v/>
      </c>
      <c r="F27" s="50" t="str">
        <f>IF(A27="","",IFERROR(VLOOKUP(A27,Прайс!$D$5:$I$135,2,FALSE),""))</f>
        <v/>
      </c>
      <c r="G27" s="51" t="str">
        <f>IF(A27="","",IFERROR(VLOOKUP(A27,Прайс!$D$5:$I$135,6,FALSE),""))</f>
        <v/>
      </c>
    </row>
    <row r="28" spans="1:7">
      <c r="A28" s="46"/>
      <c r="B28" s="47">
        <v>0</v>
      </c>
      <c r="C28" s="48" t="str">
        <f>IF(A28="","",IFERROR(VLOOKUP(A28,Прайс!$D$5:$I$135,3,FALSE),""))</f>
        <v/>
      </c>
      <c r="D28" s="48" t="str">
        <f t="shared" si="4"/>
        <v/>
      </c>
      <c r="E28" s="50" t="str">
        <f t="shared" si="5"/>
        <v/>
      </c>
      <c r="F28" s="50" t="str">
        <f>IF(A28="","",IFERROR(VLOOKUP(A28,Прайс!$D$5:$I$135,2,FALSE),""))</f>
        <v/>
      </c>
      <c r="G28" s="51" t="str">
        <f>IF(A28="","",IFERROR(VLOOKUP(A28,Прайс!$D$5:$I$135,6,FALSE),""))</f>
        <v/>
      </c>
    </row>
    <row r="29" spans="1:7">
      <c r="A29" s="46"/>
      <c r="B29" s="47">
        <v>0</v>
      </c>
      <c r="C29" s="48" t="str">
        <f>IF(A29="","",IFERROR(VLOOKUP(A29,Прайс!$D$5:$I$135,3,FALSE),""))</f>
        <v/>
      </c>
      <c r="D29" s="48" t="str">
        <f t="shared" si="4"/>
        <v/>
      </c>
      <c r="E29" s="50" t="str">
        <f t="shared" si="5"/>
        <v/>
      </c>
      <c r="F29" s="50" t="str">
        <f>IF(A29="","",IFERROR(VLOOKUP(A29,Прайс!$D$5:$I$135,2,FALSE),""))</f>
        <v/>
      </c>
      <c r="G29" s="51" t="str">
        <f>IF(A29="","",IFERROR(VLOOKUP(A29,Прайс!$D$5:$I$135,6,FALSE),""))</f>
        <v/>
      </c>
    </row>
    <row r="30" spans="1:7">
      <c r="A30" s="44" t="s">
        <v>59</v>
      </c>
      <c r="B30" s="44"/>
      <c r="C30" s="44"/>
      <c r="D30" s="44"/>
      <c r="E30" s="44"/>
      <c r="F30" s="44"/>
      <c r="G30" s="44"/>
    </row>
    <row r="31" spans="1:7">
      <c r="A31" s="45" t="s">
        <v>44</v>
      </c>
      <c r="B31" s="45" t="s">
        <v>45</v>
      </c>
      <c r="C31" s="45" t="s">
        <v>46</v>
      </c>
      <c r="D31" s="45" t="s">
        <v>47</v>
      </c>
      <c r="E31" s="45" t="s">
        <v>48</v>
      </c>
      <c r="F31" s="45" t="s">
        <v>49</v>
      </c>
      <c r="G31" s="45" t="s">
        <v>50</v>
      </c>
    </row>
    <row r="32" spans="1:7" ht="48">
      <c r="A32" s="46" t="s">
        <v>60</v>
      </c>
      <c r="B32" s="47">
        <v>2</v>
      </c>
      <c r="C32" s="48">
        <f>IF(A32="","",IFERROR(VLOOKUP(A32,Прайс!$D$5:$I$135,3,FALSE),""))</f>
        <v>29950</v>
      </c>
      <c r="D32" s="48">
        <f t="shared" ref="D32:D34" si="6">IF(OR(A32="",B32&lt;=0),"",IF(ISNUMBER(C32),B32*C32,""))</f>
        <v>59900</v>
      </c>
      <c r="E32" s="50" t="str">
        <f t="shared" ref="E32:E34" si="7">IF(A32="","",IF(C32="","Уточнить цену",IF(C32=0,"Бесплатно","Рассчитано")))</f>
        <v>Рассчитано</v>
      </c>
      <c r="F32" s="50" t="str">
        <f>IF(A32="","",IFERROR(VLOOKUP(A32,Прайс!$D$5:$I$135,2,FALSE),""))</f>
        <v>Радар-контроллер для детекции автомобиля (1-6 метров) и управления шлагбаумом. Интерфейс: RS485, Bluetooth, реле. Класс защиты: IP67. Раб. темп.: -40…+85. Питание: DC 10-16 В. Мобильное приложение: Radar Assistant.</v>
      </c>
      <c r="G32" s="51" t="str">
        <f>IF(A32="","",IFERROR(VLOOKUP(A32,Прайс!$D$5:$I$135,6,FALSE),""))</f>
        <v>https://temid-global.ru/catalog/kontrol-proezda/aksessuary-kpr/vr10-pro</v>
      </c>
    </row>
    <row r="33" spans="1:7" ht="48">
      <c r="A33" s="46" t="s">
        <v>61</v>
      </c>
      <c r="B33" s="47">
        <v>2</v>
      </c>
      <c r="C33" s="48">
        <f>IF(A33="","",IFERROR(VLOOKUP(A33,Прайс!$D$5:$I$135,3,FALSE),""))</f>
        <v>12480</v>
      </c>
      <c r="D33" s="48">
        <f t="shared" si="6"/>
        <v>24960</v>
      </c>
      <c r="E33" s="50" t="str">
        <f t="shared" si="7"/>
        <v>Рассчитано</v>
      </c>
      <c r="F33" s="50" t="str">
        <f>IF(A33="","",IFERROR(VLOOKUP(A33,Прайс!$D$5:$I$135,2,FALSE),""))</f>
        <v>Радар-контроллер для детекции автомобиля (1-7 метров) и управления шлагбаумом. Интерфейс: RS485, Bluetooth, реле. Класс защиты: IP67. Раб. темп.: -40…+85. Питание: DC 12 В. Мобильное приложение: ZKEasy Go.</v>
      </c>
      <c r="G33" s="51" t="str">
        <f>IF(A33="","",IFERROR(VLOOKUP(A33,Прайс!$D$5:$I$135,6,FALSE),""))</f>
        <v>https://temid-global.ru/catalog/kontrol-proezda/aksessuary-kpr/vr30</v>
      </c>
    </row>
    <row r="34" spans="1:7">
      <c r="A34" s="46"/>
      <c r="B34" s="47">
        <v>0</v>
      </c>
      <c r="C34" s="48" t="str">
        <f>IF(A34="","",IFERROR(VLOOKUP(A34,Прайс!$D$5:$I$135,3,FALSE),""))</f>
        <v/>
      </c>
      <c r="D34" s="48" t="str">
        <f t="shared" si="6"/>
        <v/>
      </c>
      <c r="E34" s="50" t="str">
        <f t="shared" si="7"/>
        <v/>
      </c>
      <c r="F34" s="50" t="str">
        <f>IF(A34="","",IFERROR(VLOOKUP(A34,Прайс!$D$5:$I$135,2,FALSE),""))</f>
        <v/>
      </c>
      <c r="G34" s="51" t="str">
        <f>IF(A34="","",IFERROR(VLOOKUP(A34,Прайс!$D$5:$I$135,6,FALSE),""))</f>
        <v/>
      </c>
    </row>
    <row r="36" spans="1:7">
      <c r="A36" s="44" t="s">
        <v>62</v>
      </c>
      <c r="B36" s="44"/>
      <c r="C36" s="44"/>
      <c r="D36" s="44"/>
      <c r="E36" s="44"/>
      <c r="F36" s="44"/>
      <c r="G36" s="44"/>
    </row>
    <row r="37" spans="1:7">
      <c r="A37" s="45" t="s">
        <v>44</v>
      </c>
      <c r="B37" s="45" t="s">
        <v>45</v>
      </c>
      <c r="C37" s="45" t="s">
        <v>46</v>
      </c>
      <c r="D37" s="45" t="s">
        <v>47</v>
      </c>
      <c r="E37" s="45" t="s">
        <v>48</v>
      </c>
      <c r="F37" s="45" t="s">
        <v>49</v>
      </c>
      <c r="G37" s="45" t="s">
        <v>50</v>
      </c>
    </row>
    <row r="38" spans="1:7" ht="72">
      <c r="A38" s="46" t="s">
        <v>63</v>
      </c>
      <c r="B38" s="47">
        <v>1</v>
      </c>
      <c r="C38" s="48">
        <f>IF(A38="","",IFERROR(VLOOKUP(A38,Прайс!$D$5:$I$135,3,FALSE),""))</f>
        <v>28850</v>
      </c>
      <c r="D38" s="48">
        <f t="shared" ref="D38:D41" si="8">IF(OR(A38="",B38&lt;=0),"",IF(ISNUMBER(C38),B38*C38,""))</f>
        <v>28850</v>
      </c>
      <c r="E38" s="50" t="str">
        <f t="shared" ref="E38:E41" si="9">IF(A38="","",IF(C38="","Уточнить цену",IF(C38=0,"Бесплатно","Рассчитано")))</f>
        <v>Рассчитано</v>
      </c>
      <c r="F38" s="50" t="str">
        <f>IF(A38="","",IFERROR(VLOOKUP(A38,Прайс!$D$5:$I$135,2,FALSE),""))</f>
        <v>Универсальный IP контроллер СКУД, память: 32000 идентификаторов, журнал событий - 47000, интерфейсы: Ethernet 100Mbit  (разъем RJ45), два  порта Wiegand, mini USB,  8 входов с контролем по току, 4 выхода сухой контакт: два реле 24В 5А, два реле 24В 1А, 250 временных зон, 250 недельных расписаний, с источником питания, металлический корпус под АКБ, контроль заряда АКБ, питание 220В.</v>
      </c>
      <c r="G38" s="51" t="str">
        <f>IF(A38="","",IFERROR(VLOOKUP(A38,Прайс!$D$5:$I$135,6,FALSE),""))</f>
        <v>https://proxway-ble.ru/catalog/controllers/pw-400-ac-mod23</v>
      </c>
    </row>
    <row r="39" spans="1:7">
      <c r="A39" s="46"/>
      <c r="B39" s="47">
        <v>0</v>
      </c>
      <c r="C39" s="48" t="str">
        <f>IF(A39="","",IFERROR(VLOOKUP(A39,Прайс!$D$5:$I$135,3,FALSE),""))</f>
        <v/>
      </c>
      <c r="D39" s="48" t="str">
        <f t="shared" si="8"/>
        <v/>
      </c>
      <c r="E39" s="50" t="str">
        <f t="shared" si="9"/>
        <v/>
      </c>
      <c r="F39" s="50" t="str">
        <f>IF(A39="","",IFERROR(VLOOKUP(A39,Прайс!$D$5:$I$135,2,FALSE),""))</f>
        <v/>
      </c>
      <c r="G39" s="51" t="str">
        <f>IF(A39="","",IFERROR(VLOOKUP(A39,Прайс!$D$5:$I$135,6,FALSE),""))</f>
        <v/>
      </c>
    </row>
    <row r="40" spans="1:7">
      <c r="A40" s="46"/>
      <c r="B40" s="47">
        <v>0</v>
      </c>
      <c r="C40" s="48" t="str">
        <f>IF(A40="","",IFERROR(VLOOKUP(A40,Прайс!$D$5:$I$135,3,FALSE),""))</f>
        <v/>
      </c>
      <c r="D40" s="48" t="str">
        <f t="shared" si="8"/>
        <v/>
      </c>
      <c r="E40" s="50" t="str">
        <f t="shared" si="9"/>
        <v/>
      </c>
      <c r="F40" s="50" t="str">
        <f>IF(A40="","",IFERROR(VLOOKUP(A40,Прайс!$D$5:$I$135,2,FALSE),""))</f>
        <v/>
      </c>
      <c r="G40" s="51" t="str">
        <f>IF(A40="","",IFERROR(VLOOKUP(A40,Прайс!$D$5:$I$135,6,FALSE),""))</f>
        <v/>
      </c>
    </row>
    <row r="41" spans="1:7">
      <c r="A41" s="46"/>
      <c r="B41" s="47">
        <v>0</v>
      </c>
      <c r="C41" s="48" t="str">
        <f>IF(A41="","",IFERROR(VLOOKUP(A41,Прайс!$D$5:$I$135,3,FALSE),""))</f>
        <v/>
      </c>
      <c r="D41" s="48" t="str">
        <f t="shared" si="8"/>
        <v/>
      </c>
      <c r="E41" s="50" t="str">
        <f t="shared" si="9"/>
        <v/>
      </c>
      <c r="F41" s="50" t="str">
        <f>IF(A41="","",IFERROR(VLOOKUP(A41,Прайс!$D$5:$I$135,2,FALSE),""))</f>
        <v/>
      </c>
      <c r="G41" s="51" t="str">
        <f>IF(A41="","",IFERROR(VLOOKUP(A41,Прайс!$D$5:$I$135,6,FALSE),""))</f>
        <v/>
      </c>
    </row>
    <row r="43" spans="1:7">
      <c r="A43" s="44" t="s">
        <v>64</v>
      </c>
      <c r="B43" s="44"/>
      <c r="C43" s="44"/>
      <c r="D43" s="44"/>
      <c r="E43" s="44"/>
      <c r="F43" s="44"/>
      <c r="G43" s="44"/>
    </row>
    <row r="44" spans="1:7">
      <c r="A44" s="45" t="s">
        <v>44</v>
      </c>
      <c r="B44" s="45" t="s">
        <v>45</v>
      </c>
      <c r="C44" s="45" t="s">
        <v>46</v>
      </c>
      <c r="D44" s="45" t="s">
        <v>47</v>
      </c>
      <c r="E44" s="45" t="s">
        <v>48</v>
      </c>
      <c r="F44" s="45" t="s">
        <v>49</v>
      </c>
      <c r="G44" s="45" t="s">
        <v>50</v>
      </c>
    </row>
    <row r="45" spans="1:7" ht="60">
      <c r="A45" s="46" t="s">
        <v>65</v>
      </c>
      <c r="B45" s="47">
        <v>2</v>
      </c>
      <c r="C45" s="48">
        <f>IF(A45="","",IFERROR(VLOOKUP(A45,Прайс!$D$5:$I$135,3,FALSE),""))</f>
        <v>11850</v>
      </c>
      <c r="D45" s="48">
        <f t="shared" ref="D45:D48" si="10">IF(OR(A45="",B45&lt;=0),"",IF(ISNUMBER(C45),B45*C45,""))</f>
        <v>23700</v>
      </c>
      <c r="E45" s="50" t="str">
        <f t="shared" ref="E45:E48" si="11">IF(A45="","",IF(C45="","Уточнить цену",IF(C45=0,"Бесплатно","Рассчитано")))</f>
        <v>Рассчитано</v>
      </c>
      <c r="F45" s="50" t="str">
        <f>IF(A45="","",IFERROR(VLOOKUP(A45,Прайс!$D$5:$I$135,2,FALSE),""))</f>
        <v>Контрольный считыватель для внесения идентификаторов в СКД. Тип используемых идентификаторов – карты и брелоки MIFARE. Интерфейс подключения к ПК – USB 2.0. Дальность чтения для карт до 8 см. Удалённость считывателя от компьютера, не более 3м. Размеры (ДхШхВ) 87х60х13 мм.</v>
      </c>
      <c r="G45" s="51" t="str">
        <f>IF(A45="","",IFERROR(VLOOKUP(A45,Прайс!$D$5:$I$135,6,FALSE),""))</f>
        <v>https://proxway-ble.ru/catalog/readers/pw-101-plus-usb-mf</v>
      </c>
    </row>
    <row r="46" spans="1:7">
      <c r="A46" s="46"/>
      <c r="B46" s="47">
        <v>0</v>
      </c>
      <c r="C46" s="48" t="str">
        <f>IF(A46="","",IFERROR(VLOOKUP(A46,Прайс!$D$5:$I$135,3,FALSE),""))</f>
        <v/>
      </c>
      <c r="D46" s="48" t="str">
        <f t="shared" si="10"/>
        <v/>
      </c>
      <c r="E46" s="50" t="str">
        <f t="shared" si="11"/>
        <v/>
      </c>
      <c r="F46" s="50" t="str">
        <f>IF(A46="","",IFERROR(VLOOKUP(A46,Прайс!$D$5:$I$135,2,FALSE),""))</f>
        <v/>
      </c>
      <c r="G46" s="51" t="str">
        <f>IF(A46="","",IFERROR(VLOOKUP(A46,Прайс!$D$5:$I$135,6,FALSE),""))</f>
        <v/>
      </c>
    </row>
    <row r="47" spans="1:7">
      <c r="A47" s="46"/>
      <c r="B47" s="47">
        <v>0</v>
      </c>
      <c r="C47" s="48" t="str">
        <f>IF(A47="","",IFERROR(VLOOKUP(A47,Прайс!$D$5:$I$135,3,FALSE),""))</f>
        <v/>
      </c>
      <c r="D47" s="48" t="str">
        <f t="shared" si="10"/>
        <v/>
      </c>
      <c r="E47" s="50" t="str">
        <f t="shared" si="11"/>
        <v/>
      </c>
      <c r="F47" s="50" t="str">
        <f>IF(A47="","",IFERROR(VLOOKUP(A47,Прайс!$D$5:$I$135,2,FALSE),""))</f>
        <v/>
      </c>
      <c r="G47" s="51" t="str">
        <f>IF(A47="","",IFERROR(VLOOKUP(A47,Прайс!$D$5:$I$135,6,FALSE),""))</f>
        <v/>
      </c>
    </row>
    <row r="48" spans="1:7">
      <c r="A48" s="46"/>
      <c r="B48" s="47">
        <v>0</v>
      </c>
      <c r="C48" s="48" t="str">
        <f>IF(A48="","",IFERROR(VLOOKUP(A48,Прайс!$D$5:$I$135,3,FALSE),""))</f>
        <v/>
      </c>
      <c r="D48" s="48" t="str">
        <f t="shared" si="10"/>
        <v/>
      </c>
      <c r="E48" s="50" t="str">
        <f t="shared" si="11"/>
        <v/>
      </c>
      <c r="F48" s="50" t="str">
        <f>IF(A48="","",IFERROR(VLOOKUP(A48,Прайс!$D$5:$I$135,2,FALSE),""))</f>
        <v/>
      </c>
      <c r="G48" s="51" t="str">
        <f>IF(A48="","",IFERROR(VLOOKUP(A48,Прайс!$D$5:$I$135,6,FALSE),""))</f>
        <v/>
      </c>
    </row>
    <row r="50" spans="1:7">
      <c r="A50" s="44" t="s">
        <v>66</v>
      </c>
      <c r="B50" s="44"/>
      <c r="C50" s="44"/>
      <c r="D50" s="44"/>
      <c r="E50" s="44"/>
      <c r="F50" s="44"/>
      <c r="G50" s="44"/>
    </row>
    <row r="51" spans="1:7">
      <c r="A51" s="45" t="s">
        <v>44</v>
      </c>
      <c r="B51" s="45" t="s">
        <v>45</v>
      </c>
      <c r="C51" s="45" t="s">
        <v>46</v>
      </c>
      <c r="D51" s="45" t="s">
        <v>47</v>
      </c>
      <c r="E51" s="45" t="s">
        <v>48</v>
      </c>
      <c r="F51" s="45" t="s">
        <v>49</v>
      </c>
      <c r="G51" s="45" t="s">
        <v>50</v>
      </c>
    </row>
    <row r="52" spans="1:7" ht="24">
      <c r="A52" s="46" t="s">
        <v>67</v>
      </c>
      <c r="B52" s="47">
        <v>222</v>
      </c>
      <c r="C52" s="48">
        <f>IF(A52="","",IFERROR(VLOOKUP(A52,Прайс!$D$5:$I$135,3,FALSE),""))</f>
        <v>1440</v>
      </c>
      <c r="D52" s="48">
        <f t="shared" ref="D52:D54" si="12">IF(OR(A52="",B52&lt;=0),"",IF(ISNUMBER(C52),B52*C52,""))</f>
        <v>319680</v>
      </c>
      <c r="E52" s="50" t="str">
        <f t="shared" ref="E52:E54" si="13">IF(A52="","",IF(C52="","Уточнить цену",IF(C52=0,"Бесплатно","Рассчитано")))</f>
        <v>Рассчитано</v>
      </c>
      <c r="F52" s="50" t="str">
        <f>IF(A52="","",IFERROR(VLOOKUP(A52,Прайс!$D$5:$I$135,2,FALSE),""))</f>
        <v>Брелок-идентификатор BLE, квадратный, с кнопкой, цвет корпуса -  черный.</v>
      </c>
      <c r="G52" s="51" t="str">
        <f>IF(A52="","",IFERROR(VLOOKUP(A52,Прайс!$D$5:$I$135,6,FALSE),""))</f>
        <v>https://proxway-ble.ru/catalog/identifiers/pw-tag-s1</v>
      </c>
    </row>
    <row r="53" spans="1:7">
      <c r="A53" s="46"/>
      <c r="B53" s="47">
        <v>0</v>
      </c>
      <c r="C53" s="48" t="str">
        <f>IF(A53="","",IFERROR(VLOOKUP(A53,Прайс!$D$5:$I$135,3,FALSE),""))</f>
        <v/>
      </c>
      <c r="D53" s="48" t="str">
        <f t="shared" si="12"/>
        <v/>
      </c>
      <c r="E53" s="50" t="str">
        <f t="shared" si="13"/>
        <v/>
      </c>
      <c r="F53" s="50" t="str">
        <f>IF(A53="","",IFERROR(VLOOKUP(A53,Прайс!$D$5:$I$135,2,FALSE),""))</f>
        <v/>
      </c>
      <c r="G53" s="51" t="str">
        <f>IF(A53="","",IFERROR(VLOOKUP(A53,Прайс!$D$5:$I$135,6,FALSE),""))</f>
        <v/>
      </c>
    </row>
    <row r="54" spans="1:7">
      <c r="A54" s="46"/>
      <c r="B54" s="47">
        <v>0</v>
      </c>
      <c r="C54" s="48" t="str">
        <f>IF(A54="","",IFERROR(VLOOKUP(A54,Прайс!$D$5:$I$135,3,FALSE),""))</f>
        <v/>
      </c>
      <c r="D54" s="48" t="str">
        <f t="shared" si="12"/>
        <v/>
      </c>
      <c r="E54" s="50" t="str">
        <f t="shared" si="13"/>
        <v/>
      </c>
      <c r="F54" s="50" t="str">
        <f>IF(A54="","",IFERROR(VLOOKUP(A54,Прайс!$D$5:$I$135,2,FALSE),""))</f>
        <v/>
      </c>
      <c r="G54" s="51" t="str">
        <f>IF(A54="","",IFERROR(VLOOKUP(A54,Прайс!$D$5:$I$135,6,FALSE),""))</f>
        <v/>
      </c>
    </row>
    <row r="55" spans="1:7">
      <c r="A55" s="44" t="s">
        <v>68</v>
      </c>
      <c r="B55" s="44"/>
      <c r="C55" s="44"/>
      <c r="D55" s="44"/>
      <c r="E55" s="44"/>
      <c r="F55" s="44"/>
      <c r="G55" s="44"/>
    </row>
    <row r="56" spans="1:7">
      <c r="A56" s="45" t="s">
        <v>44</v>
      </c>
      <c r="B56" s="45" t="s">
        <v>45</v>
      </c>
      <c r="C56" s="45" t="s">
        <v>46</v>
      </c>
      <c r="D56" s="45" t="s">
        <v>47</v>
      </c>
      <c r="E56" s="45" t="s">
        <v>48</v>
      </c>
      <c r="F56" s="45" t="s">
        <v>49</v>
      </c>
      <c r="G56" s="45" t="s">
        <v>50</v>
      </c>
    </row>
    <row r="57" spans="1:7" ht="24">
      <c r="A57" s="46" t="s">
        <v>69</v>
      </c>
      <c r="B57" s="47">
        <v>2222</v>
      </c>
      <c r="C57" s="48">
        <f>IF(A57="","",IFERROR(VLOOKUP(A57,Прайс!$D$5:$I$135,3,FALSE),""))</f>
        <v>340</v>
      </c>
      <c r="D57" s="48">
        <f t="shared" ref="D57:D60" si="14">IF(OR(A57="",B57&lt;=0),"",IF(ISNUMBER(C57),B57*C57,""))</f>
        <v>755480</v>
      </c>
      <c r="E57" s="50" t="str">
        <f t="shared" ref="E57:E60" si="15">IF(A57="","",IF(C57="","Уточнить цену",IF(C57=0,"Бесплатно","Рассчитано")))</f>
        <v>Рассчитано</v>
      </c>
      <c r="F57" s="50" t="str">
        <f>IF(A57="","",IFERROR(VLOOKUP(A57,Прайс!$D$5:$I$135,2,FALSE),""))</f>
        <v>Пластиковый бокс для накладного монтажа кнопки на выход серии PW 704</v>
      </c>
      <c r="G57" s="51" t="str">
        <f>IF(A57="","",IFERROR(VLOOKUP(A57,Прайс!$D$5:$I$135,6,FALSE),""))</f>
        <v>https://proxway-ble.ru/catalog/exit-buttons/pw-707</v>
      </c>
    </row>
    <row r="58" spans="1:7">
      <c r="A58" s="46"/>
      <c r="B58" s="47">
        <v>0</v>
      </c>
      <c r="C58" s="48" t="str">
        <f>IF(A58="","",IFERROR(VLOOKUP(A58,Прайс!$D$5:$I$135,3,FALSE),""))</f>
        <v/>
      </c>
      <c r="D58" s="48" t="str">
        <f t="shared" si="14"/>
        <v/>
      </c>
      <c r="E58" s="50" t="str">
        <f t="shared" si="15"/>
        <v/>
      </c>
      <c r="F58" s="50" t="str">
        <f>IF(A58="","",IFERROR(VLOOKUP(A58,Прайс!$D$5:$I$135,2,FALSE),""))</f>
        <v/>
      </c>
      <c r="G58" s="51" t="str">
        <f>IF(A58="","",IFERROR(VLOOKUP(A58,Прайс!$D$5:$I$135,6,FALSE),""))</f>
        <v/>
      </c>
    </row>
    <row r="59" spans="1:7">
      <c r="A59" s="46"/>
      <c r="B59" s="47">
        <v>0</v>
      </c>
      <c r="C59" s="48" t="str">
        <f>IF(A59="","",IFERROR(VLOOKUP(A59,Прайс!$D$5:$I$135,3,FALSE),""))</f>
        <v/>
      </c>
      <c r="D59" s="48" t="str">
        <f t="shared" si="14"/>
        <v/>
      </c>
      <c r="E59" s="50" t="str">
        <f t="shared" si="15"/>
        <v/>
      </c>
      <c r="F59" s="50" t="str">
        <f>IF(A59="","",IFERROR(VLOOKUP(A59,Прайс!$D$5:$I$135,2,FALSE),""))</f>
        <v/>
      </c>
      <c r="G59" s="51" t="str">
        <f>IF(A59="","",IFERROR(VLOOKUP(A59,Прайс!$D$5:$I$135,6,FALSE),""))</f>
        <v/>
      </c>
    </row>
    <row r="60" spans="1:7">
      <c r="A60" s="46"/>
      <c r="B60" s="47">
        <v>0</v>
      </c>
      <c r="C60" s="48" t="str">
        <f>IF(A60="","",IFERROR(VLOOKUP(A60,Прайс!$D$5:$I$135,3,FALSE),""))</f>
        <v/>
      </c>
      <c r="D60" s="48" t="str">
        <f t="shared" si="14"/>
        <v/>
      </c>
      <c r="E60" s="50" t="str">
        <f t="shared" si="15"/>
        <v/>
      </c>
      <c r="F60" s="50" t="str">
        <f>IF(A60="","",IFERROR(VLOOKUP(A60,Прайс!$D$5:$I$135,2,FALSE),""))</f>
        <v/>
      </c>
      <c r="G60" s="51" t="str">
        <f>IF(A60="","",IFERROR(VLOOKUP(A60,Прайс!$D$5:$I$135,6,FALSE),""))</f>
        <v/>
      </c>
    </row>
    <row r="62" spans="1:7">
      <c r="A62" s="44" t="s">
        <v>70</v>
      </c>
      <c r="B62" s="44"/>
      <c r="C62" s="44"/>
      <c r="D62" s="44"/>
      <c r="E62" s="44"/>
      <c r="F62" s="44"/>
      <c r="G62" s="44"/>
    </row>
    <row r="63" spans="1:7">
      <c r="A63" s="45" t="s">
        <v>44</v>
      </c>
      <c r="B63" s="45" t="s">
        <v>45</v>
      </c>
      <c r="C63" s="45" t="s">
        <v>46</v>
      </c>
      <c r="D63" s="45" t="s">
        <v>47</v>
      </c>
      <c r="E63" s="45" t="s">
        <v>48</v>
      </c>
      <c r="F63" s="45" t="s">
        <v>49</v>
      </c>
      <c r="G63" s="45" t="s">
        <v>50</v>
      </c>
    </row>
    <row r="64" spans="1:7">
      <c r="A64" s="46" t="s">
        <v>71</v>
      </c>
      <c r="B64" s="47">
        <v>0</v>
      </c>
      <c r="C64" s="48">
        <f>IF(A64="","",IFERROR(VLOOKUP(A64,Прайс!$D$5:$I$135,3,FALSE),""))</f>
        <v>0</v>
      </c>
      <c r="D64" s="48" t="str">
        <f t="shared" ref="D64:D66" si="16">IF(OR(A64="",B64&lt;=0),"",IF(ISNUMBER(C64),B64*C64,""))</f>
        <v/>
      </c>
      <c r="E64" s="50" t="str">
        <f t="shared" ref="E64:E66" si="17">IF(A64="","",IF(C64="","Уточнить цену",IF(C64=0,"Бесплатно","Рассчитано")))</f>
        <v>Бесплатно</v>
      </c>
      <c r="F64" s="50">
        <f>IF(A64="","",IFERROR(VLOOKUP(A64,Прайс!$D$5:$I$135,2,FALSE),""))</f>
        <v>0</v>
      </c>
      <c r="G64" s="51" t="str">
        <f>IF(A64="","",IFERROR(VLOOKUP(A64,Прайс!$D$5:$I$135,6,FALSE),""))</f>
        <v>https://proxway-ble.ru/software/proxway-web</v>
      </c>
    </row>
    <row r="65" spans="1:7" ht="48">
      <c r="A65" s="46" t="s">
        <v>72</v>
      </c>
      <c r="B65" s="47">
        <v>2</v>
      </c>
      <c r="C65" s="48">
        <f>IF(A65="","",IFERROR(VLOOKUP(A65,Прайс!$D$5:$I$135,3,FALSE),""))</f>
        <v>32500</v>
      </c>
      <c r="D65" s="48">
        <f t="shared" si="16"/>
        <v>65000</v>
      </c>
      <c r="E65" s="50" t="str">
        <f t="shared" si="17"/>
        <v>Рассчитано</v>
      </c>
      <c r="F65" s="50" t="str">
        <f>IF(A65="","",IFERROR(VLOOKUP(A65,Прайс!$D$5:$I$135,2,FALSE),""))</f>
        <v>Программная система распознавания автомобильных номеров «Автомаршал, скорость автомобилей до 30 км/час, 1 канал распознавания, распознаваемые типы номеров: Российская Федерация (RU), (интеграция с ProxWay).</v>
      </c>
      <c r="G65" s="51">
        <f>IF(A65="","",IFERROR(VLOOKUP(A65,Прайс!$D$5:$I$135,6,FALSE),""))</f>
        <v>0</v>
      </c>
    </row>
    <row r="66" spans="1:7">
      <c r="A66" s="46"/>
      <c r="B66" s="47">
        <v>0</v>
      </c>
      <c r="C66" s="48" t="str">
        <f>IF(A66="","",IFERROR(VLOOKUP(A66,Прайс!$D$5:$I$135,3,FALSE),""))</f>
        <v/>
      </c>
      <c r="D66" s="48" t="str">
        <f t="shared" si="16"/>
        <v/>
      </c>
      <c r="E66" s="50" t="str">
        <f t="shared" si="17"/>
        <v/>
      </c>
      <c r="F66" s="50" t="str">
        <f>IF(A66="","",IFERROR(VLOOKUP(A66,Прайс!$D$5:$I$135,2,FALSE),""))</f>
        <v/>
      </c>
      <c r="G66" s="51" t="str">
        <f>IF(A66="","",IFERROR(VLOOKUP(A66,Прайс!$D$5:$I$135,6,FALSE),""))</f>
        <v/>
      </c>
    </row>
  </sheetData>
  <mergeCells count="20">
    <mergeCell ref="A43:G43"/>
    <mergeCell ref="A50:G50"/>
    <mergeCell ref="A55:G55"/>
    <mergeCell ref="A62:G62"/>
    <mergeCell ref="A10:G10"/>
    <mergeCell ref="A18:G18"/>
    <mergeCell ref="A24:G24"/>
    <mergeCell ref="A30:G30"/>
    <mergeCell ref="A36:G36"/>
    <mergeCell ref="B5:D5"/>
    <mergeCell ref="E5:G5"/>
    <mergeCell ref="B6:D6"/>
    <mergeCell ref="E6:G6"/>
    <mergeCell ref="B7:D7"/>
    <mergeCell ref="E7:G7"/>
    <mergeCell ref="A1:G1"/>
    <mergeCell ref="A2:G2"/>
    <mergeCell ref="A3:G3"/>
    <mergeCell ref="B4:D4"/>
    <mergeCell ref="E4:G4"/>
  </mergeCells>
  <conditionalFormatting sqref="E12:E16">
    <cfRule type="expression" dxfId="40" priority="1">
      <formula>E12="Рассчитано"</formula>
    </cfRule>
    <cfRule type="expression" dxfId="39" priority="2">
      <formula>E12="Уточнить цену"</formula>
    </cfRule>
    <cfRule type="expression" dxfId="38" priority="3">
      <formula>E12="Бесплатно"</formula>
    </cfRule>
  </conditionalFormatting>
  <conditionalFormatting sqref="E20:E23">
    <cfRule type="expression" dxfId="37" priority="4">
      <formula>E20="Рассчитано"</formula>
    </cfRule>
    <cfRule type="expression" dxfId="36" priority="5">
      <formula>E20="Уточнить цену"</formula>
    </cfRule>
    <cfRule type="expression" dxfId="35" priority="6">
      <formula>E20="Бесплатно"</formula>
    </cfRule>
  </conditionalFormatting>
  <conditionalFormatting sqref="E26:E29">
    <cfRule type="expression" dxfId="34" priority="7">
      <formula>E26="Рассчитано"</formula>
    </cfRule>
    <cfRule type="expression" dxfId="33" priority="8">
      <formula>E26="Уточнить цену"</formula>
    </cfRule>
    <cfRule type="expression" dxfId="32" priority="9">
      <formula>E26="Бесплатно"</formula>
    </cfRule>
  </conditionalFormatting>
  <conditionalFormatting sqref="E32:E34">
    <cfRule type="expression" dxfId="31" priority="10">
      <formula>E32="Рассчитано"</formula>
    </cfRule>
    <cfRule type="expression" dxfId="30" priority="11">
      <formula>E32="Уточнить цену"</formula>
    </cfRule>
    <cfRule type="expression" dxfId="29" priority="12">
      <formula>E32="Бесплатно"</formula>
    </cfRule>
  </conditionalFormatting>
  <conditionalFormatting sqref="E38:E41">
    <cfRule type="expression" dxfId="28" priority="13">
      <formula>E38="Рассчитано"</formula>
    </cfRule>
    <cfRule type="expression" dxfId="27" priority="14">
      <formula>E38="Уточнить цену"</formula>
    </cfRule>
    <cfRule type="expression" dxfId="26" priority="15">
      <formula>E38="Бесплатно"</formula>
    </cfRule>
  </conditionalFormatting>
  <conditionalFormatting sqref="E45:E48">
    <cfRule type="expression" dxfId="25" priority="16">
      <formula>E45="Рассчитано"</formula>
    </cfRule>
    <cfRule type="expression" dxfId="24" priority="17">
      <formula>E45="Уточнить цену"</formula>
    </cfRule>
    <cfRule type="expression" dxfId="23" priority="18">
      <formula>E45="Бесплатно"</formula>
    </cfRule>
  </conditionalFormatting>
  <conditionalFormatting sqref="E52:E54">
    <cfRule type="expression" dxfId="22" priority="19">
      <formula>E52="Рассчитано"</formula>
    </cfRule>
    <cfRule type="expression" dxfId="21" priority="20">
      <formula>E52="Уточнить цену"</formula>
    </cfRule>
    <cfRule type="expression" dxfId="20" priority="21">
      <formula>E52="Бесплатно"</formula>
    </cfRule>
  </conditionalFormatting>
  <conditionalFormatting sqref="E57:E60">
    <cfRule type="expression" dxfId="19" priority="22">
      <formula>E57="Рассчитано"</formula>
    </cfRule>
    <cfRule type="expression" dxfId="18" priority="23">
      <formula>E57="Уточнить цену"</formula>
    </cfRule>
    <cfRule type="expression" dxfId="17" priority="24">
      <formula>E57="Бесплатно"</formula>
    </cfRule>
  </conditionalFormatting>
  <conditionalFormatting sqref="E64:E66">
    <cfRule type="expression" dxfId="16" priority="25">
      <formula>E64="Рассчитано"</formula>
    </cfRule>
    <cfRule type="expression" dxfId="15" priority="26">
      <formula>E64="Уточнить цену"</formula>
    </cfRule>
    <cfRule type="expression" dxfId="14" priority="27">
      <formula>E64="Бесплатно"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xr:uid="{00000000-0002-0000-0100-000000000000}">
          <x14:formula1>
            <xm:f>Списки!$A$2:$A$58</xm:f>
          </x14:formula1>
          <xm:sqref>A12:A16</xm:sqref>
        </x14:dataValidation>
        <x14:dataValidation type="list" allowBlank="1" xr:uid="{00000000-0002-0000-0100-000001000000}">
          <x14:formula1>
            <xm:f>Списки!$B$2:$B$8</xm:f>
          </x14:formula1>
          <xm:sqref>A20:A23</xm:sqref>
        </x14:dataValidation>
        <x14:dataValidation type="list" allowBlank="1" xr:uid="{00000000-0002-0000-0100-000002000000}">
          <x14:formula1>
            <xm:f>Списки!$C$2:$C$8</xm:f>
          </x14:formula1>
          <xm:sqref>A26:A29</xm:sqref>
        </x14:dataValidation>
        <x14:dataValidation type="list" allowBlank="1" xr:uid="{00000000-0002-0000-0100-000003000000}">
          <x14:formula1>
            <xm:f>Списки!$D$2:$D$3</xm:f>
          </x14:formula1>
          <xm:sqref>A32:A34</xm:sqref>
        </x14:dataValidation>
        <x14:dataValidation type="list" allowBlank="1" xr:uid="{00000000-0002-0000-0100-000004000000}">
          <x14:formula1>
            <xm:f>Списки!$E$2:$E$7</xm:f>
          </x14:formula1>
          <xm:sqref>A38:A41</xm:sqref>
        </x14:dataValidation>
        <x14:dataValidation type="list" allowBlank="1" xr:uid="{00000000-0002-0000-0100-000005000000}">
          <x14:formula1>
            <xm:f>Списки!$F$2:$F$24</xm:f>
          </x14:formula1>
          <xm:sqref>A45:A48</xm:sqref>
        </x14:dataValidation>
        <x14:dataValidation type="list" allowBlank="1" xr:uid="{00000000-0002-0000-0100-000006000000}">
          <x14:formula1>
            <xm:f>Списки!$G$2:$G$6</xm:f>
          </x14:formula1>
          <xm:sqref>A52:A54</xm:sqref>
        </x14:dataValidation>
        <x14:dataValidation type="list" allowBlank="1" xr:uid="{00000000-0002-0000-0100-000007000000}">
          <x14:formula1>
            <xm:f>Списки!$H$2:$H$17</xm:f>
          </x14:formula1>
          <xm:sqref>A57:A60</xm:sqref>
        </x14:dataValidation>
        <x14:dataValidation type="list" allowBlank="1" xr:uid="{00000000-0002-0000-0100-000008000000}">
          <x14:formula1>
            <xm:f>Списки!$I$2:$I$9</xm:f>
          </x14:formula1>
          <xm:sqref>A64:A66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7"/>
  <sheetViews>
    <sheetView zoomScale="70" zoomScaleNormal="70" workbookViewId="0">
      <selection sqref="A1:F1"/>
    </sheetView>
  </sheetViews>
  <sheetFormatPr defaultColWidth="9" defaultRowHeight="14.4"/>
  <cols>
    <col min="1" max="1" width="29" style="36" customWidth="1"/>
    <col min="2" max="2" width="45" style="36" customWidth="1"/>
    <col min="3" max="3" width="11" style="36" customWidth="1"/>
    <col min="4" max="4" width="20.88671875" style="36" customWidth="1"/>
    <col min="5" max="5" width="23" style="36" customWidth="1"/>
    <col min="6" max="6" width="34" style="36" customWidth="1"/>
    <col min="7" max="8" width="14" style="25" customWidth="1"/>
    <col min="9" max="16384" width="9" style="25"/>
  </cols>
  <sheetData>
    <row r="1" spans="1:6" ht="27.9" customHeight="1">
      <c r="A1" s="28" t="s">
        <v>73</v>
      </c>
      <c r="B1" s="28"/>
      <c r="C1" s="28"/>
      <c r="D1" s="28"/>
      <c r="E1" s="28"/>
      <c r="F1" s="28"/>
    </row>
    <row r="2" spans="1:6" ht="32.1" customHeight="1">
      <c r="A2" s="29" t="s">
        <v>74</v>
      </c>
      <c r="B2" s="29"/>
      <c r="C2" s="29"/>
      <c r="D2" s="29"/>
      <c r="E2" s="29"/>
      <c r="F2" s="29"/>
    </row>
    <row r="3" spans="1:6">
      <c r="A3" s="30"/>
      <c r="B3" s="30"/>
      <c r="C3" s="30"/>
      <c r="D3" s="30"/>
      <c r="E3" s="30"/>
      <c r="F3" s="30"/>
    </row>
    <row r="4" spans="1:6">
      <c r="A4" s="31" t="s">
        <v>75</v>
      </c>
      <c r="B4" s="32">
        <f>COUNTA(Конфигуратор!A12:A16)+COUNTA(Конфигуратор!A20:A23)+COUNTA(Конфигуратор!A26:A29)+COUNTA(Конфигуратор!A32:A34)+COUNTA(Конфигуратор!A38:A41)+COUNTA(Конфигуратор!A45:A48)+COUNTA(Конфигуратор!A52:A54)+COUNTA(Конфигуратор!A57:A60)+COUNTA(Конфигуратор!A64:A66)</f>
        <v>14</v>
      </c>
      <c r="C4" s="33" t="s">
        <v>76</v>
      </c>
      <c r="D4" s="33"/>
      <c r="E4" s="33"/>
      <c r="F4" s="33"/>
    </row>
    <row r="5" spans="1:6" ht="15" customHeight="1">
      <c r="A5" s="31" t="s">
        <v>77</v>
      </c>
      <c r="B5" s="32">
        <f>SUM(C11:C19)</f>
        <v>2714</v>
      </c>
      <c r="C5" s="34" t="str">
        <f>IF(B4=0,"Комплект ещё не сформирован",IF(B7&gt;0,"Есть позиции с уточнением цены","Комплект рассчитан"))</f>
        <v>Комплект рассчитан</v>
      </c>
      <c r="D5" s="34"/>
      <c r="E5" s="34"/>
      <c r="F5" s="34"/>
    </row>
    <row r="6" spans="1:6">
      <c r="A6" s="31" t="s">
        <v>78</v>
      </c>
      <c r="B6" s="35">
        <f>SUM(D11:D19)</f>
        <v>4294490</v>
      </c>
      <c r="C6" s="12" t="s">
        <v>79</v>
      </c>
      <c r="D6" s="34"/>
      <c r="E6" s="34"/>
      <c r="F6" s="34"/>
    </row>
    <row r="7" spans="1:6">
      <c r="A7" s="31" t="s">
        <v>80</v>
      </c>
      <c r="B7" s="32">
        <f>COUNTIF(Конфигуратор!E12:E16,"Уточнить цену")+COUNTIF(Конфигуратор!E20:E23,"Уточнить цену")+COUNTIF(Конфигуратор!E26:E29,"Уточнить цену")+COUNTIF(Конфигуратор!E32:E34,"Уточнить цену")+COUNTIF(Конфигуратор!E38:E41,"Уточнить цену")+COUNTIF(Конфигуратор!E45:E48,"Уточнить цену")+COUNTIF(Конфигуратор!E52:E54,"Уточнить цену")+COUNTIF(Конфигуратор!E57:E60,"Уточнить цену")+COUNTIF(Конфигуратор!E64:E66,"Уточнить цену")</f>
        <v>0</v>
      </c>
      <c r="C7" s="30"/>
      <c r="D7" s="52"/>
      <c r="E7" s="52"/>
      <c r="F7" s="52"/>
    </row>
    <row r="10" spans="1:6">
      <c r="A10" s="37" t="s">
        <v>3</v>
      </c>
      <c r="B10" s="37" t="s">
        <v>81</v>
      </c>
      <c r="C10" s="37" t="s">
        <v>45</v>
      </c>
      <c r="D10" s="37" t="s">
        <v>82</v>
      </c>
      <c r="E10" s="37" t="s">
        <v>48</v>
      </c>
      <c r="F10" s="37" t="s">
        <v>83</v>
      </c>
    </row>
    <row r="11" spans="1:6" ht="30" customHeight="1">
      <c r="A11" s="38" t="s">
        <v>84</v>
      </c>
      <c r="B11" s="39" t="str">
        <f>IF(Конфигуратор!A12="","",Конфигуратор!A12)&amp;IF(Конфигуратор!A13="",""," • "&amp;Конфигуратор!A13)&amp;IF(Конфигуратор!A14="",""," • "&amp;Конфигуратор!A14)&amp;IF(Конфигуратор!A15="",""," • "&amp;Конфигуратор!A15)&amp;IF(Конфигуратор!A16="",""," • "&amp;Конфигуратор!A16)</f>
        <v>T-BGM1145L-90 • T-BGM2000L-4M • T-BGM1045L</v>
      </c>
      <c r="C11" s="39">
        <f>SUM(Конфигуратор!B12:B16)</f>
        <v>14</v>
      </c>
      <c r="D11" s="53">
        <f>SUM(Конфигуратор!D12:D16)</f>
        <v>2133010</v>
      </c>
      <c r="E11" s="39" t="str">
        <f>IF(COUNTA(Конфигуратор!A12:A16)=0,"Не выбрано",IF(COUNTIF(Конфигуратор!E12:E16,"Уточнить цену")&gt;0,"Требует уточнения","Готово"))</f>
        <v>Готово</v>
      </c>
      <c r="F11" s="39" t="s">
        <v>85</v>
      </c>
    </row>
    <row r="12" spans="1:6" ht="30" customHeight="1">
      <c r="A12" s="38" t="s">
        <v>86</v>
      </c>
      <c r="B12" s="39" t="str">
        <f>IF(Конфигуратор!A20="","",Конфигуратор!A20)&amp;IF(Конфигуратор!A21="",""," • "&amp;Конфигуратор!A21)&amp;IF(Конфигуратор!A22="",""," • "&amp;Конфигуратор!A22)&amp;IF(Конфигуратор!A23="",""," • "&amp;Конфигуратор!A23)</f>
        <v>T-UR30RW-E • UHF 5E lite</v>
      </c>
      <c r="C12" s="39">
        <f>SUM(Конфигуратор!B20:B23)</f>
        <v>25</v>
      </c>
      <c r="D12" s="53">
        <f>SUM(Конфигуратор!D20:D23)</f>
        <v>835070</v>
      </c>
      <c r="E12" s="39" t="str">
        <f>IF(COUNTA(Конфигуратор!A20:A23)=0,"Не выбрано",IF(COUNTIF(Конфигуратор!E20:E23,"Уточнить цену")&gt;0,"Требует уточнения","Готово"))</f>
        <v>Готово</v>
      </c>
      <c r="F12" s="39" t="s">
        <v>87</v>
      </c>
    </row>
    <row r="13" spans="1:6" ht="30" customHeight="1">
      <c r="A13" s="38" t="s">
        <v>88</v>
      </c>
      <c r="B13" s="39" t="str">
        <f>IF(Конфигуратор!A26="","",Конфигуратор!A26)&amp;IF(Конфигуратор!A27="",""," • "&amp;Конфигуратор!A27)&amp;IF(Конфигуратор!A28="",""," • "&amp;Конфигуратор!A28)&amp;IF(Конфигуратор!A29="",""," • "&amp;Конфигуратор!A29)</f>
        <v>T-New UHF Waterproof Tag</v>
      </c>
      <c r="C13" s="39">
        <f>SUM(Конфигуратор!B26:B29)</f>
        <v>222</v>
      </c>
      <c r="D13" s="53">
        <f>SUM(Конфигуратор!D26:D29)</f>
        <v>48840</v>
      </c>
      <c r="E13" s="39" t="str">
        <f>IF(COUNTA(Конфигуратор!A26:A29)=0,"Не выбрано",IF(COUNTIF(Конфигуратор!E26:E29,"Уточнить цену")&gt;0,"Требует уточнения","Готово"))</f>
        <v>Готово</v>
      </c>
      <c r="F13" s="39" t="s">
        <v>89</v>
      </c>
    </row>
    <row r="14" spans="1:6" ht="30" customHeight="1">
      <c r="A14" s="38" t="s">
        <v>90</v>
      </c>
      <c r="B14" s="39" t="str">
        <f>IF(Конфигуратор!A32="","",Конфигуратор!A32)&amp;IF(Конфигуратор!A33="",""," • "&amp;Конфигуратор!A33)&amp;IF(Конфигуратор!A34="",""," • "&amp;Конфигуратор!A34)</f>
        <v>T-VR10 Pro • T-VR30</v>
      </c>
      <c r="C14" s="39">
        <f>SUM(Конфигуратор!B32:B34)</f>
        <v>4</v>
      </c>
      <c r="D14" s="53">
        <f>SUM(Конфигуратор!D32:D34)</f>
        <v>84860</v>
      </c>
      <c r="E14" s="39" t="str">
        <f>IF(COUNTA(Конфигуратор!A32:A34)=0,"Не выбрано",IF(COUNTIF(Конфигуратор!E32:E34,"Уточнить цену")&gt;0,"Требует уточнения","Готово"))</f>
        <v>Готово</v>
      </c>
      <c r="F14" s="39" t="s">
        <v>91</v>
      </c>
    </row>
    <row r="15" spans="1:6" ht="30" customHeight="1">
      <c r="A15" s="38" t="s">
        <v>92</v>
      </c>
      <c r="B15" s="39" t="str">
        <f>IF(Конфигуратор!A38="","",Конфигуратор!A38)&amp;IF(Конфигуратор!A39="",""," • "&amp;Конфигуратор!A39)&amp;IF(Конфигуратор!A40="",""," • "&amp;Конфигуратор!A40)&amp;IF(Конфигуратор!A41="",""," • "&amp;Конфигуратор!A41)</f>
        <v>PW-400 AC mod.23</v>
      </c>
      <c r="C15" s="39">
        <f>SUM(Конфигуратор!B38:B41)</f>
        <v>1</v>
      </c>
      <c r="D15" s="53">
        <f>SUM(Конфигуратор!D38:D41)</f>
        <v>28850</v>
      </c>
      <c r="E15" s="39" t="str">
        <f>IF(COUNTA(Конфигуратор!A38:A41)=0,"Не выбрано",IF(COUNTIF(Конфигуратор!E38:E41,"Уточнить цену")&gt;0,"Требует уточнения","Готово"))</f>
        <v>Готово</v>
      </c>
      <c r="F15" s="39" t="s">
        <v>93</v>
      </c>
    </row>
    <row r="16" spans="1:6" ht="30" customHeight="1">
      <c r="A16" s="38" t="s">
        <v>94</v>
      </c>
      <c r="B16" s="39" t="str">
        <f>IF(Конфигуратор!A45="","",Конфигуратор!A45)&amp;IF(Конфигуратор!A46="",""," • "&amp;Конфигуратор!A46)&amp;IF(Конфигуратор!A47="",""," • "&amp;Конфигуратор!A47)&amp;IF(Конфигуратор!A48="",""," • "&amp;Конфигуратор!A48)</f>
        <v>PW-101-Plus USB MF</v>
      </c>
      <c r="C16" s="39">
        <f>SUM(Конфигуратор!B45:B48)</f>
        <v>2</v>
      </c>
      <c r="D16" s="53">
        <f>SUM(Конфигуратор!D45:D48)</f>
        <v>23700</v>
      </c>
      <c r="E16" s="39" t="str">
        <f>IF(COUNTA(Конфигуратор!A45:A48)=0,"Не выбрано",IF(COUNTIF(Конфигуратор!E45:E48,"Уточнить цену")&gt;0,"Требует уточнения","Готово"))</f>
        <v>Готово</v>
      </c>
      <c r="F16" s="39" t="s">
        <v>95</v>
      </c>
    </row>
    <row r="17" spans="1:6" ht="30" customHeight="1">
      <c r="A17" s="38" t="s">
        <v>96</v>
      </c>
      <c r="B17" s="39" t="str">
        <f>IF(Конфигуратор!A52="","",Конфигуратор!A52)&amp;IF(Конфигуратор!A53="",""," • "&amp;Конфигуратор!A53)&amp;IF(Конфигуратор!A54="",""," • "&amp;Конфигуратор!A54)</f>
        <v>PW-Tag S1 B</v>
      </c>
      <c r="C17" s="39">
        <f>SUM(Конфигуратор!B52:B54)</f>
        <v>222</v>
      </c>
      <c r="D17" s="53">
        <f>SUM(Конфигуратор!D52:D54)</f>
        <v>319680</v>
      </c>
      <c r="E17" s="39" t="str">
        <f>IF(COUNTA(Конфигуратор!A52:A54)=0,"Не выбрано",IF(COUNTIF(Конфигуратор!E52:E54,"Уточнить цену")&gt;0,"Требует уточнения","Готово"))</f>
        <v>Готово</v>
      </c>
      <c r="F17" s="39" t="s">
        <v>97</v>
      </c>
    </row>
    <row r="18" spans="1:6" ht="30" customHeight="1">
      <c r="A18" s="38" t="s">
        <v>98</v>
      </c>
      <c r="B18" s="39" t="str">
        <f>IF(Конфигуратор!A57="","",Конфигуратор!A57)&amp;IF(Конфигуратор!A58="",""," • "&amp;Конфигуратор!A58)&amp;IF(Конфигуратор!A59="",""," • "&amp;Конфигуратор!A59)&amp;IF(Конфигуратор!A60="",""," • "&amp;Конфигуратор!A60)</f>
        <v>PW 707</v>
      </c>
      <c r="C18" s="39">
        <f>SUM(Конфигуратор!B57:B60)</f>
        <v>2222</v>
      </c>
      <c r="D18" s="53">
        <f>SUM(Конфигуратор!D57:D60)</f>
        <v>755480</v>
      </c>
      <c r="E18" s="39" t="str">
        <f>IF(COUNTA(Конфигуратор!A57:A60)=0,"Не выбрано",IF(COUNTIF(Конфигуратор!E57:E60,"Уточнить цену")&gt;0,"Требует уточнения","Готово"))</f>
        <v>Готово</v>
      </c>
      <c r="F18" s="39" t="s">
        <v>99</v>
      </c>
    </row>
    <row r="19" spans="1:6" ht="30" customHeight="1">
      <c r="A19" s="38" t="s">
        <v>30</v>
      </c>
      <c r="B19" s="39" t="str">
        <f>IF(Конфигуратор!A64="","",Конфигуратор!A64)&amp;IF(Конфигуратор!A65="",""," • "&amp;Конфигуратор!A65)&amp;IF(Конфигуратор!A66="",""," • "&amp;Конфигуратор!A66)</f>
        <v>PW WEB • Автомаршал 1 канал</v>
      </c>
      <c r="C19" s="39">
        <f>SUM(Конфигуратор!B64:B66)</f>
        <v>2</v>
      </c>
      <c r="D19" s="53">
        <f>SUM(Конфигуратор!D64:D66)</f>
        <v>65000</v>
      </c>
      <c r="E19" s="39" t="str">
        <f>IF(COUNTA(Конфигуратор!A64:A66)=0,"Не выбрано",IF(COUNTIF(Конфигуратор!E64:E66,"Уточнить цену")&gt;0,"Требует уточнения","Готово"))</f>
        <v>Готово</v>
      </c>
      <c r="F19" s="39" t="s">
        <v>100</v>
      </c>
    </row>
    <row r="20" spans="1:6">
      <c r="D20" s="54"/>
    </row>
    <row r="21" spans="1:6">
      <c r="A21" s="55" t="s">
        <v>101</v>
      </c>
      <c r="B21" s="55"/>
      <c r="C21" s="55"/>
      <c r="D21" s="56">
        <f>SUM(D11:D19)</f>
        <v>4294490</v>
      </c>
      <c r="E21" s="55" t="str">
        <f>IF(COUNTIF(E11:E19,"Требует уточнения")&gt;0,"Есть позиции с уточнением цены","Комплектация рассчитана")</f>
        <v>Комплектация рассчитана</v>
      </c>
      <c r="F21" s="55"/>
    </row>
    <row r="23" spans="1:6" ht="27.6">
      <c r="A23" s="57" t="s">
        <v>102</v>
      </c>
      <c r="B23" s="57"/>
      <c r="C23" s="57"/>
      <c r="D23" s="57"/>
      <c r="E23" s="57"/>
      <c r="F23" s="57"/>
    </row>
    <row r="24" spans="1:6">
      <c r="A24" s="58" t="s">
        <v>6</v>
      </c>
      <c r="B24" s="59" t="str">
        <f>IF(COUNTA(Конфигуратор!A12:A16)&gt;0,"✓ выбран","— не выбран")</f>
        <v>✓ выбран</v>
      </c>
      <c r="C24" s="59"/>
      <c r="D24" s="59"/>
      <c r="E24" s="59"/>
      <c r="F24" s="59"/>
    </row>
    <row r="25" spans="1:6">
      <c r="A25" s="58" t="s">
        <v>103</v>
      </c>
      <c r="B25" s="59" t="str">
        <f>IF(COUNTA(Конфигуратор!A20:A23)+COUNTA(Конфигуратор!A45:A48)&gt;0,"✓ выбрана","— не выбрана")</f>
        <v>✓ выбрана</v>
      </c>
      <c r="C25" s="59"/>
      <c r="D25" s="59"/>
      <c r="E25" s="59"/>
      <c r="F25" s="59"/>
    </row>
    <row r="26" spans="1:6">
      <c r="A26" s="58" t="s">
        <v>104</v>
      </c>
      <c r="B26" s="59" t="str">
        <f>IF(COUNTA(Конфигуратор!A38:A41)&gt;0,"✓ выбран","— не выбран")</f>
        <v>✓ выбран</v>
      </c>
      <c r="C26" s="59"/>
      <c r="D26" s="59"/>
      <c r="E26" s="59"/>
      <c r="F26" s="59"/>
    </row>
    <row r="27" spans="1:6">
      <c r="A27" s="58" t="s">
        <v>105</v>
      </c>
      <c r="B27" s="59" t="str">
        <f>IF(COUNTA(Конфигуратор!A32:A34)&gt;0,"✓ добавлена","— опционально")</f>
        <v>✓ добавлена</v>
      </c>
      <c r="C27" s="59"/>
      <c r="D27" s="59"/>
      <c r="E27" s="59"/>
      <c r="F27" s="59"/>
    </row>
  </sheetData>
  <mergeCells count="5">
    <mergeCell ref="A1:F1"/>
    <mergeCell ref="A2:F2"/>
    <mergeCell ref="C4:F4"/>
    <mergeCell ref="C5:F5"/>
    <mergeCell ref="C6:F6"/>
  </mergeCells>
  <conditionalFormatting sqref="E11:E19">
    <cfRule type="expression" dxfId="13" priority="1">
      <formula>E11="Готово"</formula>
    </cfRule>
    <cfRule type="expression" dxfId="12" priority="2">
      <formula>E11="Требует уточнения"</formula>
    </cfRule>
    <cfRule type="expression" dxfId="11" priority="3">
      <formula>E11="Не выбрано"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5"/>
  <sheetViews>
    <sheetView topLeftCell="B1" zoomScale="85" zoomScaleNormal="85" workbookViewId="0">
      <selection sqref="A1:I1"/>
    </sheetView>
  </sheetViews>
  <sheetFormatPr defaultColWidth="9" defaultRowHeight="14.4"/>
  <cols>
    <col min="1" max="1" width="18" style="1" customWidth="1"/>
    <col min="2" max="2" width="23" style="1" customWidth="1"/>
    <col min="3" max="3" width="27" style="1" customWidth="1"/>
    <col min="4" max="4" width="30" style="1" customWidth="1"/>
    <col min="5" max="5" width="58" style="1" customWidth="1"/>
    <col min="6" max="6" width="14" style="1" customWidth="1"/>
    <col min="7" max="7" width="16" style="1" customWidth="1"/>
    <col min="8" max="8" width="27" style="1" customWidth="1"/>
    <col min="9" max="9" width="48" style="1" customWidth="1"/>
    <col min="10" max="16384" width="9" style="1"/>
  </cols>
  <sheetData>
    <row r="1" spans="1:13" ht="27.9" customHeight="1">
      <c r="A1" s="14" t="s">
        <v>106</v>
      </c>
      <c r="B1" s="14"/>
      <c r="C1" s="14"/>
      <c r="D1" s="4"/>
      <c r="E1" s="4"/>
      <c r="F1" s="4"/>
      <c r="G1" s="4"/>
      <c r="H1" s="4"/>
      <c r="I1" s="4"/>
      <c r="K1" s="2" t="s">
        <v>107</v>
      </c>
      <c r="L1" s="2"/>
      <c r="M1" s="2"/>
    </row>
    <row r="2" spans="1:13" ht="33.9" customHeight="1">
      <c r="A2" s="15" t="s">
        <v>108</v>
      </c>
      <c r="B2" s="15"/>
      <c r="C2" s="15"/>
      <c r="D2" s="5"/>
      <c r="E2" s="5"/>
      <c r="F2" s="5"/>
      <c r="G2" s="5"/>
      <c r="H2" s="5"/>
      <c r="I2" s="5"/>
      <c r="K2" s="3" t="s">
        <v>109</v>
      </c>
      <c r="L2" s="3"/>
      <c r="M2" s="3"/>
    </row>
    <row r="3" spans="1:13">
      <c r="A3" s="25"/>
      <c r="B3" s="25"/>
      <c r="C3" s="25"/>
      <c r="K3" s="3"/>
      <c r="L3" s="3"/>
      <c r="M3" s="3"/>
    </row>
    <row r="4" spans="1:13" ht="27.9" customHeight="1">
      <c r="A4" s="26" t="s">
        <v>110</v>
      </c>
      <c r="B4" s="26" t="s">
        <v>111</v>
      </c>
      <c r="C4" s="26" t="s">
        <v>112</v>
      </c>
      <c r="D4" s="26" t="s">
        <v>44</v>
      </c>
      <c r="E4" s="26" t="s">
        <v>49</v>
      </c>
      <c r="F4" s="26" t="s">
        <v>46</v>
      </c>
      <c r="G4" s="26" t="s">
        <v>113</v>
      </c>
      <c r="H4" s="26" t="s">
        <v>114</v>
      </c>
      <c r="I4" s="26" t="s">
        <v>115</v>
      </c>
      <c r="K4" s="3"/>
      <c r="L4" s="3"/>
      <c r="M4" s="3"/>
    </row>
    <row r="5" spans="1:13" ht="30.6">
      <c r="A5" s="27" t="s">
        <v>116</v>
      </c>
      <c r="B5" s="27" t="s">
        <v>84</v>
      </c>
      <c r="C5" s="27" t="s">
        <v>117</v>
      </c>
      <c r="D5" s="27" t="s">
        <v>118</v>
      </c>
      <c r="E5" s="27" t="s">
        <v>119</v>
      </c>
      <c r="F5" s="60">
        <v>134050</v>
      </c>
      <c r="G5" s="27" t="s">
        <v>120</v>
      </c>
      <c r="H5" s="27" t="s">
        <v>121</v>
      </c>
      <c r="I5" s="27" t="s">
        <v>122</v>
      </c>
    </row>
    <row r="6" spans="1:13" ht="30.6">
      <c r="A6" s="27" t="s">
        <v>116</v>
      </c>
      <c r="B6" s="27" t="s">
        <v>84</v>
      </c>
      <c r="C6" s="8" t="s">
        <v>117</v>
      </c>
      <c r="D6" s="27" t="s">
        <v>123</v>
      </c>
      <c r="E6" s="27" t="s">
        <v>124</v>
      </c>
      <c r="F6" s="60">
        <v>134050</v>
      </c>
      <c r="G6" s="27" t="s">
        <v>120</v>
      </c>
      <c r="H6" s="27" t="s">
        <v>121</v>
      </c>
      <c r="I6" s="27" t="s">
        <v>125</v>
      </c>
    </row>
    <row r="7" spans="1:13" ht="30.6">
      <c r="A7" s="27" t="s">
        <v>116</v>
      </c>
      <c r="B7" s="27" t="s">
        <v>84</v>
      </c>
      <c r="C7" s="27" t="s">
        <v>117</v>
      </c>
      <c r="D7" s="27" t="s">
        <v>123</v>
      </c>
      <c r="E7" s="27" t="s">
        <v>126</v>
      </c>
      <c r="F7" s="60">
        <v>134050</v>
      </c>
      <c r="G7" s="27" t="s">
        <v>120</v>
      </c>
      <c r="H7" s="27" t="s">
        <v>121</v>
      </c>
      <c r="I7" s="27" t="s">
        <v>125</v>
      </c>
    </row>
    <row r="8" spans="1:13" ht="30.6">
      <c r="A8" s="27" t="s">
        <v>116</v>
      </c>
      <c r="B8" s="27" t="s">
        <v>84</v>
      </c>
      <c r="C8" s="27" t="s">
        <v>117</v>
      </c>
      <c r="D8" s="27" t="s">
        <v>127</v>
      </c>
      <c r="E8" s="27" t="s">
        <v>128</v>
      </c>
      <c r="F8" s="60">
        <v>134050</v>
      </c>
      <c r="G8" s="27" t="s">
        <v>120</v>
      </c>
      <c r="H8" s="27" t="s">
        <v>121</v>
      </c>
      <c r="I8" s="27" t="s">
        <v>129</v>
      </c>
    </row>
    <row r="9" spans="1:13" ht="30.6">
      <c r="A9" s="27" t="s">
        <v>116</v>
      </c>
      <c r="B9" s="27" t="s">
        <v>84</v>
      </c>
      <c r="C9" s="27" t="s">
        <v>117</v>
      </c>
      <c r="D9" s="27" t="s">
        <v>130</v>
      </c>
      <c r="E9" s="27" t="s">
        <v>131</v>
      </c>
      <c r="F9" s="60">
        <v>136580</v>
      </c>
      <c r="G9" s="27" t="s">
        <v>120</v>
      </c>
      <c r="H9" s="27" t="s">
        <v>121</v>
      </c>
      <c r="I9" s="27" t="s">
        <v>129</v>
      </c>
    </row>
    <row r="10" spans="1:13" ht="30.6">
      <c r="A10" s="27" t="s">
        <v>116</v>
      </c>
      <c r="B10" s="27" t="s">
        <v>84</v>
      </c>
      <c r="C10" s="27" t="s">
        <v>117</v>
      </c>
      <c r="D10" s="27" t="s">
        <v>132</v>
      </c>
      <c r="E10" s="27" t="s">
        <v>133</v>
      </c>
      <c r="F10" s="60">
        <v>134050</v>
      </c>
      <c r="G10" s="27" t="s">
        <v>120</v>
      </c>
      <c r="H10" s="27" t="s">
        <v>121</v>
      </c>
      <c r="I10" s="27" t="s">
        <v>134</v>
      </c>
    </row>
    <row r="11" spans="1:13" ht="30.6">
      <c r="A11" s="27" t="s">
        <v>116</v>
      </c>
      <c r="B11" s="27" t="s">
        <v>84</v>
      </c>
      <c r="C11" s="27" t="s">
        <v>117</v>
      </c>
      <c r="D11" s="27" t="s">
        <v>135</v>
      </c>
      <c r="E11" s="27" t="s">
        <v>136</v>
      </c>
      <c r="F11" s="60">
        <v>136580</v>
      </c>
      <c r="G11" s="27" t="s">
        <v>120</v>
      </c>
      <c r="H11" s="27" t="s">
        <v>121</v>
      </c>
      <c r="I11" s="27" t="s">
        <v>134</v>
      </c>
    </row>
    <row r="12" spans="1:13" ht="30.6">
      <c r="A12" s="27" t="s">
        <v>116</v>
      </c>
      <c r="B12" s="27" t="s">
        <v>84</v>
      </c>
      <c r="C12" s="27" t="s">
        <v>117</v>
      </c>
      <c r="D12" s="27" t="s">
        <v>137</v>
      </c>
      <c r="E12" s="27" t="s">
        <v>138</v>
      </c>
      <c r="F12" s="60">
        <v>134050</v>
      </c>
      <c r="G12" s="27" t="s">
        <v>120</v>
      </c>
      <c r="H12" s="27" t="s">
        <v>121</v>
      </c>
      <c r="I12" s="27" t="s">
        <v>139</v>
      </c>
    </row>
    <row r="13" spans="1:13" ht="30.6">
      <c r="A13" s="27" t="s">
        <v>116</v>
      </c>
      <c r="B13" s="27" t="s">
        <v>84</v>
      </c>
      <c r="C13" s="27" t="s">
        <v>117</v>
      </c>
      <c r="D13" s="27" t="s">
        <v>140</v>
      </c>
      <c r="E13" s="27" t="s">
        <v>141</v>
      </c>
      <c r="F13" s="60">
        <v>134050</v>
      </c>
      <c r="G13" s="27" t="s">
        <v>120</v>
      </c>
      <c r="H13" s="27" t="s">
        <v>121</v>
      </c>
      <c r="I13" s="27" t="s">
        <v>142</v>
      </c>
    </row>
    <row r="14" spans="1:13" ht="40.799999999999997">
      <c r="A14" s="27" t="s">
        <v>116</v>
      </c>
      <c r="B14" s="27" t="s">
        <v>84</v>
      </c>
      <c r="C14" s="27" t="s">
        <v>117</v>
      </c>
      <c r="D14" s="27" t="s">
        <v>143</v>
      </c>
      <c r="E14" s="27" t="s">
        <v>144</v>
      </c>
      <c r="F14" s="60">
        <v>153300</v>
      </c>
      <c r="G14" s="27" t="s">
        <v>120</v>
      </c>
      <c r="H14" s="27" t="s">
        <v>121</v>
      </c>
      <c r="I14" s="27" t="s">
        <v>145</v>
      </c>
    </row>
    <row r="15" spans="1:13" ht="40.799999999999997">
      <c r="A15" s="27" t="s">
        <v>116</v>
      </c>
      <c r="B15" s="27" t="s">
        <v>84</v>
      </c>
      <c r="C15" s="27" t="s">
        <v>117</v>
      </c>
      <c r="D15" s="27" t="s">
        <v>146</v>
      </c>
      <c r="E15" s="27" t="s">
        <v>147</v>
      </c>
      <c r="F15" s="60">
        <v>153300</v>
      </c>
      <c r="G15" s="27" t="s">
        <v>120</v>
      </c>
      <c r="H15" s="27" t="s">
        <v>121</v>
      </c>
      <c r="I15" s="27" t="s">
        <v>148</v>
      </c>
    </row>
    <row r="16" spans="1:13" ht="40.799999999999997">
      <c r="A16" s="27" t="s">
        <v>116</v>
      </c>
      <c r="B16" s="27" t="s">
        <v>84</v>
      </c>
      <c r="C16" s="27" t="s">
        <v>117</v>
      </c>
      <c r="D16" s="27" t="s">
        <v>146</v>
      </c>
      <c r="E16" s="27" t="s">
        <v>149</v>
      </c>
      <c r="F16" s="60">
        <v>153300</v>
      </c>
      <c r="G16" s="27" t="s">
        <v>120</v>
      </c>
      <c r="H16" s="27" t="s">
        <v>121</v>
      </c>
      <c r="I16" s="27" t="s">
        <v>148</v>
      </c>
    </row>
    <row r="17" spans="1:9" ht="20.399999999999999">
      <c r="A17" s="27" t="s">
        <v>116</v>
      </c>
      <c r="B17" s="27" t="s">
        <v>84</v>
      </c>
      <c r="C17" s="27" t="s">
        <v>117</v>
      </c>
      <c r="D17" s="27" t="s">
        <v>150</v>
      </c>
      <c r="E17" s="27" t="s">
        <v>151</v>
      </c>
      <c r="F17" s="60">
        <v>73090</v>
      </c>
      <c r="G17" s="27" t="s">
        <v>120</v>
      </c>
      <c r="H17" s="27" t="s">
        <v>121</v>
      </c>
      <c r="I17" s="27" t="s">
        <v>152</v>
      </c>
    </row>
    <row r="18" spans="1:9" ht="20.399999999999999">
      <c r="A18" s="27" t="s">
        <v>116</v>
      </c>
      <c r="B18" s="27" t="s">
        <v>84</v>
      </c>
      <c r="C18" s="27" t="s">
        <v>117</v>
      </c>
      <c r="D18" s="27" t="s">
        <v>153</v>
      </c>
      <c r="E18" s="27" t="s">
        <v>154</v>
      </c>
      <c r="F18" s="60">
        <v>73090</v>
      </c>
      <c r="G18" s="27" t="s">
        <v>120</v>
      </c>
      <c r="H18" s="27" t="s">
        <v>121</v>
      </c>
      <c r="I18" s="27" t="s">
        <v>155</v>
      </c>
    </row>
    <row r="19" spans="1:9" ht="20.399999999999999">
      <c r="A19" s="27" t="s">
        <v>116</v>
      </c>
      <c r="B19" s="27" t="s">
        <v>84</v>
      </c>
      <c r="C19" s="27" t="s">
        <v>117</v>
      </c>
      <c r="D19" s="27" t="s">
        <v>156</v>
      </c>
      <c r="E19" s="27" t="s">
        <v>157</v>
      </c>
      <c r="F19" s="60">
        <v>73090</v>
      </c>
      <c r="G19" s="27" t="s">
        <v>120</v>
      </c>
      <c r="H19" s="27" t="s">
        <v>121</v>
      </c>
      <c r="I19" s="27" t="s">
        <v>158</v>
      </c>
    </row>
    <row r="20" spans="1:9" ht="30.6">
      <c r="A20" s="27" t="s">
        <v>116</v>
      </c>
      <c r="B20" s="27" t="s">
        <v>84</v>
      </c>
      <c r="C20" s="27" t="s">
        <v>117</v>
      </c>
      <c r="D20" s="27" t="s">
        <v>159</v>
      </c>
      <c r="E20" s="27" t="s">
        <v>160</v>
      </c>
      <c r="F20" s="60">
        <v>82000</v>
      </c>
      <c r="G20" s="27" t="s">
        <v>120</v>
      </c>
      <c r="H20" s="27" t="s">
        <v>121</v>
      </c>
      <c r="I20" s="27" t="s">
        <v>161</v>
      </c>
    </row>
    <row r="21" spans="1:9" ht="30.6">
      <c r="A21" s="27" t="s">
        <v>116</v>
      </c>
      <c r="B21" s="27" t="s">
        <v>84</v>
      </c>
      <c r="C21" s="27" t="s">
        <v>117</v>
      </c>
      <c r="D21" s="27" t="s">
        <v>162</v>
      </c>
      <c r="E21" s="27" t="s">
        <v>163</v>
      </c>
      <c r="F21" s="60">
        <v>82000</v>
      </c>
      <c r="G21" s="27" t="s">
        <v>120</v>
      </c>
      <c r="H21" s="27" t="s">
        <v>121</v>
      </c>
      <c r="I21" s="27" t="s">
        <v>164</v>
      </c>
    </row>
    <row r="22" spans="1:9" ht="30.6">
      <c r="A22" s="27" t="s">
        <v>116</v>
      </c>
      <c r="B22" s="27" t="s">
        <v>84</v>
      </c>
      <c r="C22" s="27" t="s">
        <v>117</v>
      </c>
      <c r="D22" s="27" t="s">
        <v>165</v>
      </c>
      <c r="E22" s="27" t="s">
        <v>166</v>
      </c>
      <c r="F22" s="60">
        <v>82000</v>
      </c>
      <c r="G22" s="27" t="s">
        <v>120</v>
      </c>
      <c r="H22" s="27" t="s">
        <v>121</v>
      </c>
      <c r="I22" s="27" t="s">
        <v>167</v>
      </c>
    </row>
    <row r="23" spans="1:9" ht="30.6">
      <c r="A23" s="27" t="s">
        <v>116</v>
      </c>
      <c r="B23" s="27" t="s">
        <v>84</v>
      </c>
      <c r="C23" s="27" t="s">
        <v>117</v>
      </c>
      <c r="D23" s="27" t="s">
        <v>168</v>
      </c>
      <c r="E23" s="27" t="s">
        <v>169</v>
      </c>
      <c r="F23" s="60">
        <v>84530</v>
      </c>
      <c r="G23" s="27" t="s">
        <v>120</v>
      </c>
      <c r="H23" s="27" t="s">
        <v>121</v>
      </c>
      <c r="I23" s="27" t="s">
        <v>167</v>
      </c>
    </row>
    <row r="24" spans="1:9" ht="30.6">
      <c r="A24" s="27" t="s">
        <v>116</v>
      </c>
      <c r="B24" s="27" t="s">
        <v>84</v>
      </c>
      <c r="C24" s="27" t="s">
        <v>117</v>
      </c>
      <c r="D24" s="27" t="s">
        <v>170</v>
      </c>
      <c r="E24" s="27" t="s">
        <v>171</v>
      </c>
      <c r="F24" s="60">
        <v>82000</v>
      </c>
      <c r="G24" s="27" t="s">
        <v>120</v>
      </c>
      <c r="H24" s="27" t="s">
        <v>121</v>
      </c>
      <c r="I24" s="27" t="s">
        <v>172</v>
      </c>
    </row>
    <row r="25" spans="1:9" ht="30.6">
      <c r="A25" s="27" t="s">
        <v>116</v>
      </c>
      <c r="B25" s="27" t="s">
        <v>84</v>
      </c>
      <c r="C25" s="27" t="s">
        <v>117</v>
      </c>
      <c r="D25" s="27" t="s">
        <v>173</v>
      </c>
      <c r="E25" s="27" t="s">
        <v>174</v>
      </c>
      <c r="F25" s="60">
        <v>84530</v>
      </c>
      <c r="G25" s="27" t="s">
        <v>120</v>
      </c>
      <c r="H25" s="27" t="s">
        <v>121</v>
      </c>
      <c r="I25" s="27" t="s">
        <v>172</v>
      </c>
    </row>
    <row r="26" spans="1:9" ht="30.6">
      <c r="A26" s="27" t="s">
        <v>116</v>
      </c>
      <c r="B26" s="27" t="s">
        <v>84</v>
      </c>
      <c r="C26" s="27" t="s">
        <v>117</v>
      </c>
      <c r="D26" s="27" t="s">
        <v>175</v>
      </c>
      <c r="E26" s="27" t="s">
        <v>176</v>
      </c>
      <c r="F26" s="60">
        <v>82000</v>
      </c>
      <c r="G26" s="27" t="s">
        <v>120</v>
      </c>
      <c r="H26" s="27" t="s">
        <v>121</v>
      </c>
      <c r="I26" s="27" t="s">
        <v>177</v>
      </c>
    </row>
    <row r="27" spans="1:9" ht="30.6">
      <c r="A27" s="27" t="s">
        <v>116</v>
      </c>
      <c r="B27" s="27" t="s">
        <v>84</v>
      </c>
      <c r="C27" s="27" t="s">
        <v>117</v>
      </c>
      <c r="D27" s="27" t="s">
        <v>178</v>
      </c>
      <c r="E27" s="27" t="s">
        <v>179</v>
      </c>
      <c r="F27" s="60">
        <v>82000</v>
      </c>
      <c r="G27" s="27" t="s">
        <v>120</v>
      </c>
      <c r="H27" s="27" t="s">
        <v>121</v>
      </c>
      <c r="I27" s="27" t="s">
        <v>180</v>
      </c>
    </row>
    <row r="28" spans="1:9" ht="20.399999999999999">
      <c r="A28" s="27" t="s">
        <v>116</v>
      </c>
      <c r="B28" s="27" t="s">
        <v>84</v>
      </c>
      <c r="C28" s="27" t="s">
        <v>117</v>
      </c>
      <c r="D28" s="27" t="s">
        <v>181</v>
      </c>
      <c r="E28" s="27" t="s">
        <v>182</v>
      </c>
      <c r="F28" s="60">
        <v>167560</v>
      </c>
      <c r="G28" s="27" t="s">
        <v>120</v>
      </c>
      <c r="H28" s="27" t="s">
        <v>121</v>
      </c>
      <c r="I28" s="27" t="s">
        <v>183</v>
      </c>
    </row>
    <row r="29" spans="1:9" ht="20.399999999999999">
      <c r="A29" s="27" t="s">
        <v>116</v>
      </c>
      <c r="B29" s="27" t="s">
        <v>84</v>
      </c>
      <c r="C29" s="27" t="s">
        <v>117</v>
      </c>
      <c r="D29" s="27" t="s">
        <v>184</v>
      </c>
      <c r="E29" s="27" t="s">
        <v>185</v>
      </c>
      <c r="F29" s="60">
        <v>167560</v>
      </c>
      <c r="G29" s="27" t="s">
        <v>120</v>
      </c>
      <c r="H29" s="27" t="s">
        <v>121</v>
      </c>
      <c r="I29" s="27" t="s">
        <v>186</v>
      </c>
    </row>
    <row r="30" spans="1:9" ht="20.399999999999999">
      <c r="A30" s="27" t="s">
        <v>116</v>
      </c>
      <c r="B30" s="27" t="s">
        <v>84</v>
      </c>
      <c r="C30" s="27" t="s">
        <v>117</v>
      </c>
      <c r="D30" s="27" t="s">
        <v>187</v>
      </c>
      <c r="E30" s="27" t="s">
        <v>188</v>
      </c>
      <c r="F30" s="60">
        <v>167560</v>
      </c>
      <c r="G30" s="27" t="s">
        <v>120</v>
      </c>
      <c r="H30" s="27" t="s">
        <v>121</v>
      </c>
      <c r="I30" s="27" t="s">
        <v>189</v>
      </c>
    </row>
    <row r="31" spans="1:9" ht="20.399999999999999">
      <c r="A31" s="27" t="s">
        <v>116</v>
      </c>
      <c r="B31" s="27" t="s">
        <v>84</v>
      </c>
      <c r="C31" s="27" t="s">
        <v>117</v>
      </c>
      <c r="D31" s="27" t="s">
        <v>190</v>
      </c>
      <c r="E31" s="27" t="s">
        <v>191</v>
      </c>
      <c r="F31" s="60">
        <v>167560</v>
      </c>
      <c r="G31" s="27" t="s">
        <v>120</v>
      </c>
      <c r="H31" s="27" t="s">
        <v>121</v>
      </c>
      <c r="I31" s="27" t="s">
        <v>192</v>
      </c>
    </row>
    <row r="32" spans="1:9" ht="30.6">
      <c r="A32" s="27" t="s">
        <v>116</v>
      </c>
      <c r="B32" s="27" t="s">
        <v>84</v>
      </c>
      <c r="C32" s="27" t="s">
        <v>117</v>
      </c>
      <c r="D32" s="27" t="s">
        <v>193</v>
      </c>
      <c r="E32" s="27" t="s">
        <v>194</v>
      </c>
      <c r="F32" s="60">
        <v>134050</v>
      </c>
      <c r="G32" s="27" t="s">
        <v>120</v>
      </c>
      <c r="H32" s="27" t="s">
        <v>121</v>
      </c>
      <c r="I32" s="27" t="s">
        <v>122</v>
      </c>
    </row>
    <row r="33" spans="1:9" ht="40.799999999999997">
      <c r="A33" s="27" t="s">
        <v>116</v>
      </c>
      <c r="B33" s="27" t="s">
        <v>84</v>
      </c>
      <c r="C33" s="27" t="s">
        <v>117</v>
      </c>
      <c r="D33" s="27" t="s">
        <v>195</v>
      </c>
      <c r="E33" s="27" t="s">
        <v>196</v>
      </c>
      <c r="F33" s="60">
        <v>134050</v>
      </c>
      <c r="G33" s="27" t="s">
        <v>120</v>
      </c>
      <c r="H33" s="27" t="s">
        <v>121</v>
      </c>
      <c r="I33" s="27" t="s">
        <v>125</v>
      </c>
    </row>
    <row r="34" spans="1:9" ht="30.6">
      <c r="A34" s="27" t="s">
        <v>116</v>
      </c>
      <c r="B34" s="27" t="s">
        <v>84</v>
      </c>
      <c r="C34" s="27" t="s">
        <v>117</v>
      </c>
      <c r="D34" s="27" t="s">
        <v>53</v>
      </c>
      <c r="E34" s="27" t="s">
        <v>128</v>
      </c>
      <c r="F34" s="60">
        <v>134050</v>
      </c>
      <c r="G34" s="27" t="s">
        <v>120</v>
      </c>
      <c r="H34" s="27" t="s">
        <v>121</v>
      </c>
      <c r="I34" s="27" t="s">
        <v>129</v>
      </c>
    </row>
    <row r="35" spans="1:9" ht="30.6">
      <c r="A35" s="27" t="s">
        <v>116</v>
      </c>
      <c r="B35" s="27" t="s">
        <v>84</v>
      </c>
      <c r="C35" s="27" t="s">
        <v>117</v>
      </c>
      <c r="D35" s="27" t="s">
        <v>197</v>
      </c>
      <c r="E35" s="27" t="s">
        <v>133</v>
      </c>
      <c r="F35" s="60">
        <v>134050</v>
      </c>
      <c r="G35" s="27" t="s">
        <v>120</v>
      </c>
      <c r="H35" s="27" t="s">
        <v>121</v>
      </c>
      <c r="I35" s="27" t="s">
        <v>134</v>
      </c>
    </row>
    <row r="36" spans="1:9" ht="30.6">
      <c r="A36" s="27" t="s">
        <v>116</v>
      </c>
      <c r="B36" s="27" t="s">
        <v>84</v>
      </c>
      <c r="C36" s="27" t="s">
        <v>117</v>
      </c>
      <c r="D36" s="27" t="s">
        <v>198</v>
      </c>
      <c r="E36" s="27" t="s">
        <v>138</v>
      </c>
      <c r="F36" s="60">
        <v>134050</v>
      </c>
      <c r="G36" s="27" t="s">
        <v>120</v>
      </c>
      <c r="H36" s="27" t="s">
        <v>121</v>
      </c>
      <c r="I36" s="27" t="s">
        <v>139</v>
      </c>
    </row>
    <row r="37" spans="1:9" ht="30.6">
      <c r="A37" s="27" t="s">
        <v>116</v>
      </c>
      <c r="B37" s="27" t="s">
        <v>84</v>
      </c>
      <c r="C37" s="27" t="s">
        <v>117</v>
      </c>
      <c r="D37" s="27" t="s">
        <v>199</v>
      </c>
      <c r="E37" s="27" t="s">
        <v>141</v>
      </c>
      <c r="F37" s="60">
        <v>134050</v>
      </c>
      <c r="G37" s="27" t="s">
        <v>120</v>
      </c>
      <c r="H37" s="27" t="s">
        <v>121</v>
      </c>
      <c r="I37" s="27" t="s">
        <v>142</v>
      </c>
    </row>
    <row r="38" spans="1:9" ht="40.799999999999997">
      <c r="A38" s="27" t="s">
        <v>116</v>
      </c>
      <c r="B38" s="27" t="s">
        <v>84</v>
      </c>
      <c r="C38" s="27" t="s">
        <v>117</v>
      </c>
      <c r="D38" s="27" t="s">
        <v>51</v>
      </c>
      <c r="E38" s="27" t="s">
        <v>200</v>
      </c>
      <c r="F38" s="60">
        <v>159360</v>
      </c>
      <c r="G38" s="27" t="s">
        <v>120</v>
      </c>
      <c r="H38" s="27" t="s">
        <v>121</v>
      </c>
      <c r="I38" s="27" t="s">
        <v>201</v>
      </c>
    </row>
    <row r="39" spans="1:9" ht="40.799999999999997">
      <c r="A39" s="27" t="s">
        <v>116</v>
      </c>
      <c r="B39" s="27" t="s">
        <v>84</v>
      </c>
      <c r="C39" s="27" t="s">
        <v>117</v>
      </c>
      <c r="D39" s="27" t="s">
        <v>202</v>
      </c>
      <c r="E39" s="27" t="s">
        <v>203</v>
      </c>
      <c r="F39" s="60">
        <v>159360</v>
      </c>
      <c r="G39" s="27" t="s">
        <v>120</v>
      </c>
      <c r="H39" s="27" t="s">
        <v>121</v>
      </c>
      <c r="I39" s="27" t="s">
        <v>204</v>
      </c>
    </row>
    <row r="40" spans="1:9" ht="40.799999999999997">
      <c r="A40" s="27" t="s">
        <v>116</v>
      </c>
      <c r="B40" s="27" t="s">
        <v>84</v>
      </c>
      <c r="C40" s="27" t="s">
        <v>117</v>
      </c>
      <c r="D40" s="27" t="s">
        <v>205</v>
      </c>
      <c r="E40" s="27" t="s">
        <v>206</v>
      </c>
      <c r="F40" s="60">
        <v>153300</v>
      </c>
      <c r="G40" s="27" t="s">
        <v>120</v>
      </c>
      <c r="H40" s="27" t="s">
        <v>121</v>
      </c>
      <c r="I40" s="27" t="s">
        <v>145</v>
      </c>
    </row>
    <row r="41" spans="1:9" ht="40.799999999999997">
      <c r="A41" s="27" t="s">
        <v>116</v>
      </c>
      <c r="B41" s="27" t="s">
        <v>84</v>
      </c>
      <c r="C41" s="27" t="s">
        <v>117</v>
      </c>
      <c r="D41" s="27" t="s">
        <v>52</v>
      </c>
      <c r="E41" s="27" t="s">
        <v>207</v>
      </c>
      <c r="F41" s="60">
        <v>153300</v>
      </c>
      <c r="G41" s="27" t="s">
        <v>120</v>
      </c>
      <c r="H41" s="27" t="s">
        <v>121</v>
      </c>
      <c r="I41" s="27" t="s">
        <v>208</v>
      </c>
    </row>
    <row r="42" spans="1:9" ht="40.799999999999997">
      <c r="A42" s="27" t="s">
        <v>116</v>
      </c>
      <c r="B42" s="27" t="s">
        <v>84</v>
      </c>
      <c r="C42" s="27" t="s">
        <v>117</v>
      </c>
      <c r="D42" s="27" t="s">
        <v>209</v>
      </c>
      <c r="E42" s="27" t="s">
        <v>210</v>
      </c>
      <c r="F42" s="60">
        <v>153300</v>
      </c>
      <c r="G42" s="27" t="s">
        <v>120</v>
      </c>
      <c r="H42" s="27" t="s">
        <v>121</v>
      </c>
      <c r="I42" s="27" t="s">
        <v>148</v>
      </c>
    </row>
    <row r="43" spans="1:9" ht="40.799999999999997">
      <c r="A43" s="27" t="s">
        <v>116</v>
      </c>
      <c r="B43" s="27" t="s">
        <v>84</v>
      </c>
      <c r="C43" s="27" t="s">
        <v>117</v>
      </c>
      <c r="D43" s="27" t="s">
        <v>211</v>
      </c>
      <c r="E43" s="27" t="s">
        <v>212</v>
      </c>
      <c r="F43" s="60">
        <v>153300</v>
      </c>
      <c r="G43" s="27" t="s">
        <v>120</v>
      </c>
      <c r="H43" s="27" t="s">
        <v>121</v>
      </c>
      <c r="I43" s="27" t="s">
        <v>213</v>
      </c>
    </row>
    <row r="44" spans="1:9" ht="30.6">
      <c r="A44" s="27" t="s">
        <v>116</v>
      </c>
      <c r="B44" s="27" t="s">
        <v>84</v>
      </c>
      <c r="C44" s="27" t="s">
        <v>117</v>
      </c>
      <c r="D44" s="27" t="s">
        <v>214</v>
      </c>
      <c r="E44" s="27" t="s">
        <v>215</v>
      </c>
      <c r="F44" s="60">
        <v>73090</v>
      </c>
      <c r="G44" s="27" t="s">
        <v>120</v>
      </c>
      <c r="H44" s="27" t="s">
        <v>121</v>
      </c>
      <c r="I44" s="27" t="s">
        <v>216</v>
      </c>
    </row>
    <row r="45" spans="1:9" ht="30.6">
      <c r="A45" s="27" t="s">
        <v>116</v>
      </c>
      <c r="B45" s="27" t="s">
        <v>84</v>
      </c>
      <c r="C45" s="27" t="s">
        <v>117</v>
      </c>
      <c r="D45" s="27" t="s">
        <v>217</v>
      </c>
      <c r="E45" s="27" t="s">
        <v>218</v>
      </c>
      <c r="F45" s="60">
        <v>73090</v>
      </c>
      <c r="G45" s="27" t="s">
        <v>120</v>
      </c>
      <c r="H45" s="27" t="s">
        <v>121</v>
      </c>
      <c r="I45" s="27" t="s">
        <v>158</v>
      </c>
    </row>
    <row r="46" spans="1:9" ht="20.399999999999999">
      <c r="A46" s="27" t="s">
        <v>116</v>
      </c>
      <c r="B46" s="27" t="s">
        <v>84</v>
      </c>
      <c r="C46" s="27" t="s">
        <v>117</v>
      </c>
      <c r="D46" s="27" t="s">
        <v>219</v>
      </c>
      <c r="E46" s="27" t="s">
        <v>220</v>
      </c>
      <c r="F46" s="60">
        <v>73090</v>
      </c>
      <c r="G46" s="27" t="s">
        <v>120</v>
      </c>
      <c r="H46" s="27" t="s">
        <v>121</v>
      </c>
      <c r="I46" s="27" t="s">
        <v>221</v>
      </c>
    </row>
    <row r="47" spans="1:9" ht="20.399999999999999">
      <c r="A47" s="27" t="s">
        <v>116</v>
      </c>
      <c r="B47" s="27" t="s">
        <v>84</v>
      </c>
      <c r="C47" s="27" t="s">
        <v>117</v>
      </c>
      <c r="D47" s="27" t="s">
        <v>222</v>
      </c>
      <c r="E47" s="27" t="s">
        <v>223</v>
      </c>
      <c r="F47" s="60">
        <v>73090</v>
      </c>
      <c r="G47" s="27" t="s">
        <v>120</v>
      </c>
      <c r="H47" s="27" t="s">
        <v>121</v>
      </c>
      <c r="I47" s="27" t="s">
        <v>224</v>
      </c>
    </row>
    <row r="48" spans="1:9" ht="30.6">
      <c r="A48" s="27" t="s">
        <v>116</v>
      </c>
      <c r="B48" s="27" t="s">
        <v>84</v>
      </c>
      <c r="C48" s="27" t="s">
        <v>117</v>
      </c>
      <c r="D48" s="27" t="s">
        <v>225</v>
      </c>
      <c r="E48" s="27" t="s">
        <v>226</v>
      </c>
      <c r="F48" s="60">
        <v>82000</v>
      </c>
      <c r="G48" s="27" t="s">
        <v>120</v>
      </c>
      <c r="H48" s="27" t="s">
        <v>121</v>
      </c>
      <c r="I48" s="27" t="s">
        <v>161</v>
      </c>
    </row>
    <row r="49" spans="1:9" ht="30.6">
      <c r="A49" s="27" t="s">
        <v>116</v>
      </c>
      <c r="B49" s="27" t="s">
        <v>84</v>
      </c>
      <c r="C49" s="27" t="s">
        <v>117</v>
      </c>
      <c r="D49" s="27" t="s">
        <v>227</v>
      </c>
      <c r="E49" s="27" t="s">
        <v>228</v>
      </c>
      <c r="F49" s="60">
        <v>82000</v>
      </c>
      <c r="G49" s="27" t="s">
        <v>120</v>
      </c>
      <c r="H49" s="27" t="s">
        <v>121</v>
      </c>
      <c r="I49" s="27" t="s">
        <v>164</v>
      </c>
    </row>
    <row r="50" spans="1:9" ht="30.6">
      <c r="A50" s="27" t="s">
        <v>116</v>
      </c>
      <c r="B50" s="27" t="s">
        <v>84</v>
      </c>
      <c r="C50" s="27" t="s">
        <v>117</v>
      </c>
      <c r="D50" s="27" t="s">
        <v>229</v>
      </c>
      <c r="E50" s="27" t="s">
        <v>166</v>
      </c>
      <c r="F50" s="60">
        <v>82000</v>
      </c>
      <c r="G50" s="27" t="s">
        <v>120</v>
      </c>
      <c r="H50" s="27" t="s">
        <v>121</v>
      </c>
      <c r="I50" s="27" t="s">
        <v>167</v>
      </c>
    </row>
    <row r="51" spans="1:9" ht="30.6">
      <c r="A51" s="27" t="s">
        <v>116</v>
      </c>
      <c r="B51" s="27" t="s">
        <v>84</v>
      </c>
      <c r="C51" s="27" t="s">
        <v>117</v>
      </c>
      <c r="D51" s="27" t="s">
        <v>230</v>
      </c>
      <c r="E51" s="27" t="s">
        <v>171</v>
      </c>
      <c r="F51" s="60">
        <v>82000</v>
      </c>
      <c r="G51" s="27" t="s">
        <v>120</v>
      </c>
      <c r="H51" s="27" t="s">
        <v>121</v>
      </c>
      <c r="I51" s="27" t="s">
        <v>172</v>
      </c>
    </row>
    <row r="52" spans="1:9" ht="30.6">
      <c r="A52" s="27" t="s">
        <v>116</v>
      </c>
      <c r="B52" s="27" t="s">
        <v>84</v>
      </c>
      <c r="C52" s="27" t="s">
        <v>117</v>
      </c>
      <c r="D52" s="27" t="s">
        <v>231</v>
      </c>
      <c r="E52" s="27" t="s">
        <v>176</v>
      </c>
      <c r="F52" s="60">
        <v>82000</v>
      </c>
      <c r="G52" s="27" t="s">
        <v>120</v>
      </c>
      <c r="H52" s="27" t="s">
        <v>121</v>
      </c>
      <c r="I52" s="27" t="s">
        <v>177</v>
      </c>
    </row>
    <row r="53" spans="1:9" ht="30.6">
      <c r="A53" s="27" t="s">
        <v>116</v>
      </c>
      <c r="B53" s="27" t="s">
        <v>84</v>
      </c>
      <c r="C53" s="27" t="s">
        <v>117</v>
      </c>
      <c r="D53" s="27" t="s">
        <v>232</v>
      </c>
      <c r="E53" s="27" t="s">
        <v>179</v>
      </c>
      <c r="F53" s="60">
        <v>82000</v>
      </c>
      <c r="G53" s="27" t="s">
        <v>120</v>
      </c>
      <c r="H53" s="27" t="s">
        <v>121</v>
      </c>
      <c r="I53" s="27" t="s">
        <v>180</v>
      </c>
    </row>
    <row r="54" spans="1:9" ht="20.399999999999999">
      <c r="A54" s="27" t="s">
        <v>116</v>
      </c>
      <c r="B54" s="27" t="s">
        <v>84</v>
      </c>
      <c r="C54" s="27" t="s">
        <v>117</v>
      </c>
      <c r="D54" s="27" t="s">
        <v>233</v>
      </c>
      <c r="E54" s="27" t="s">
        <v>234</v>
      </c>
      <c r="F54" s="60">
        <v>227810</v>
      </c>
      <c r="G54" s="27" t="s">
        <v>120</v>
      </c>
      <c r="H54" s="27" t="s">
        <v>121</v>
      </c>
      <c r="I54" s="27" t="s">
        <v>235</v>
      </c>
    </row>
    <row r="55" spans="1:9" ht="20.399999999999999">
      <c r="A55" s="27" t="s">
        <v>116</v>
      </c>
      <c r="B55" s="27" t="s">
        <v>84</v>
      </c>
      <c r="C55" s="27" t="s">
        <v>117</v>
      </c>
      <c r="D55" s="27" t="s">
        <v>236</v>
      </c>
      <c r="E55" s="27" t="s">
        <v>237</v>
      </c>
      <c r="F55" s="60">
        <v>227810</v>
      </c>
      <c r="G55" s="27" t="s">
        <v>120</v>
      </c>
      <c r="H55" s="27" t="s">
        <v>121</v>
      </c>
      <c r="I55" s="27" t="s">
        <v>238</v>
      </c>
    </row>
    <row r="56" spans="1:9" ht="30.6">
      <c r="A56" s="27" t="s">
        <v>116</v>
      </c>
      <c r="B56" s="27" t="s">
        <v>84</v>
      </c>
      <c r="C56" s="27" t="s">
        <v>117</v>
      </c>
      <c r="D56" s="27" t="s">
        <v>239</v>
      </c>
      <c r="E56" s="27" t="s">
        <v>240</v>
      </c>
      <c r="F56" s="60">
        <v>167560</v>
      </c>
      <c r="G56" s="27" t="s">
        <v>120</v>
      </c>
      <c r="H56" s="27" t="s">
        <v>121</v>
      </c>
      <c r="I56" s="27" t="s">
        <v>183</v>
      </c>
    </row>
    <row r="57" spans="1:9" ht="30.6">
      <c r="A57" s="27" t="s">
        <v>116</v>
      </c>
      <c r="B57" s="27" t="s">
        <v>84</v>
      </c>
      <c r="C57" s="27" t="s">
        <v>117</v>
      </c>
      <c r="D57" s="27" t="s">
        <v>241</v>
      </c>
      <c r="E57" s="27" t="s">
        <v>242</v>
      </c>
      <c r="F57" s="60">
        <v>167560</v>
      </c>
      <c r="G57" s="27" t="s">
        <v>120</v>
      </c>
      <c r="H57" s="27" t="s">
        <v>121</v>
      </c>
      <c r="I57" s="27" t="s">
        <v>186</v>
      </c>
    </row>
    <row r="58" spans="1:9" ht="30.6">
      <c r="A58" s="27" t="s">
        <v>116</v>
      </c>
      <c r="B58" s="27" t="s">
        <v>84</v>
      </c>
      <c r="C58" s="27" t="s">
        <v>117</v>
      </c>
      <c r="D58" s="27" t="s">
        <v>243</v>
      </c>
      <c r="E58" s="27" t="s">
        <v>244</v>
      </c>
      <c r="F58" s="60">
        <v>167560</v>
      </c>
      <c r="G58" s="27" t="s">
        <v>120</v>
      </c>
      <c r="H58" s="27" t="s">
        <v>121</v>
      </c>
      <c r="I58" s="27" t="s">
        <v>189</v>
      </c>
    </row>
    <row r="59" spans="1:9" ht="30.6">
      <c r="A59" s="27" t="s">
        <v>116</v>
      </c>
      <c r="B59" s="27" t="s">
        <v>84</v>
      </c>
      <c r="C59" s="27" t="s">
        <v>117</v>
      </c>
      <c r="D59" s="27" t="s">
        <v>245</v>
      </c>
      <c r="E59" s="27" t="s">
        <v>246</v>
      </c>
      <c r="F59" s="60">
        <v>167560</v>
      </c>
      <c r="G59" s="27" t="s">
        <v>120</v>
      </c>
      <c r="H59" s="27" t="s">
        <v>121</v>
      </c>
      <c r="I59" s="27" t="s">
        <v>192</v>
      </c>
    </row>
    <row r="60" spans="1:9" ht="20.399999999999999">
      <c r="A60" s="27" t="s">
        <v>116</v>
      </c>
      <c r="B60" s="27" t="s">
        <v>84</v>
      </c>
      <c r="C60" s="27" t="s">
        <v>117</v>
      </c>
      <c r="D60" s="27" t="s">
        <v>247</v>
      </c>
      <c r="E60" s="27" t="s">
        <v>248</v>
      </c>
      <c r="F60" s="60">
        <v>167560</v>
      </c>
      <c r="G60" s="27" t="s">
        <v>120</v>
      </c>
      <c r="H60" s="27" t="s">
        <v>121</v>
      </c>
      <c r="I60" s="27" t="s">
        <v>249</v>
      </c>
    </row>
    <row r="61" spans="1:9" ht="20.399999999999999">
      <c r="A61" s="27" t="s">
        <v>116</v>
      </c>
      <c r="B61" s="27" t="s">
        <v>84</v>
      </c>
      <c r="C61" s="27" t="s">
        <v>117</v>
      </c>
      <c r="D61" s="27" t="s">
        <v>250</v>
      </c>
      <c r="E61" s="27" t="s">
        <v>248</v>
      </c>
      <c r="F61" s="60">
        <v>167560</v>
      </c>
      <c r="G61" s="27" t="s">
        <v>120</v>
      </c>
      <c r="H61" s="27" t="s">
        <v>121</v>
      </c>
      <c r="I61" s="27" t="s">
        <v>251</v>
      </c>
    </row>
    <row r="62" spans="1:9" ht="30.6">
      <c r="A62" s="27" t="s">
        <v>116</v>
      </c>
      <c r="B62" s="27" t="s">
        <v>86</v>
      </c>
      <c r="C62" s="27" t="s">
        <v>252</v>
      </c>
      <c r="D62" s="27" t="s">
        <v>253</v>
      </c>
      <c r="E62" s="27" t="s">
        <v>254</v>
      </c>
      <c r="F62" s="60">
        <v>59180</v>
      </c>
      <c r="G62" s="27" t="s">
        <v>120</v>
      </c>
      <c r="H62" s="27" t="s">
        <v>121</v>
      </c>
      <c r="I62" s="27" t="s">
        <v>255</v>
      </c>
    </row>
    <row r="63" spans="1:9" ht="20.399999999999999">
      <c r="A63" s="27" t="s">
        <v>116</v>
      </c>
      <c r="B63" s="27" t="s">
        <v>86</v>
      </c>
      <c r="C63" s="27" t="s">
        <v>252</v>
      </c>
      <c r="D63" s="27" t="s">
        <v>256</v>
      </c>
      <c r="E63" s="27" t="s">
        <v>257</v>
      </c>
      <c r="F63" s="60">
        <v>52050</v>
      </c>
      <c r="G63" s="27" t="s">
        <v>120</v>
      </c>
      <c r="H63" s="27" t="s">
        <v>121</v>
      </c>
      <c r="I63" s="27" t="s">
        <v>258</v>
      </c>
    </row>
    <row r="64" spans="1:9" ht="20.399999999999999">
      <c r="A64" s="27" t="s">
        <v>116</v>
      </c>
      <c r="B64" s="27" t="s">
        <v>86</v>
      </c>
      <c r="C64" s="27" t="s">
        <v>252</v>
      </c>
      <c r="D64" s="27" t="s">
        <v>55</v>
      </c>
      <c r="E64" s="27" t="s">
        <v>259</v>
      </c>
      <c r="F64" s="60">
        <v>23890</v>
      </c>
      <c r="G64" s="27" t="s">
        <v>120</v>
      </c>
      <c r="H64" s="27" t="s">
        <v>121</v>
      </c>
      <c r="I64" s="27" t="s">
        <v>260</v>
      </c>
    </row>
    <row r="65" spans="1:9" ht="20.399999999999999">
      <c r="A65" s="27" t="s">
        <v>116</v>
      </c>
      <c r="B65" s="27" t="s">
        <v>86</v>
      </c>
      <c r="C65" s="27" t="s">
        <v>252</v>
      </c>
      <c r="D65" s="27" t="s">
        <v>56</v>
      </c>
      <c r="E65" s="27" t="s">
        <v>261</v>
      </c>
      <c r="F65" s="60">
        <v>34230</v>
      </c>
      <c r="G65" s="27" t="s">
        <v>120</v>
      </c>
      <c r="H65" s="27" t="s">
        <v>121</v>
      </c>
      <c r="I65" s="27" t="s">
        <v>262</v>
      </c>
    </row>
    <row r="66" spans="1:9" ht="20.399999999999999">
      <c r="A66" s="27" t="s">
        <v>116</v>
      </c>
      <c r="B66" s="27" t="s">
        <v>86</v>
      </c>
      <c r="C66" s="27" t="s">
        <v>252</v>
      </c>
      <c r="D66" s="27" t="s">
        <v>263</v>
      </c>
      <c r="E66" s="27" t="s">
        <v>259</v>
      </c>
      <c r="F66" s="60">
        <v>23890</v>
      </c>
      <c r="G66" s="27" t="s">
        <v>120</v>
      </c>
      <c r="H66" s="27" t="s">
        <v>121</v>
      </c>
      <c r="I66" s="27" t="s">
        <v>260</v>
      </c>
    </row>
    <row r="67" spans="1:9" ht="20.399999999999999">
      <c r="A67" s="27" t="s">
        <v>116</v>
      </c>
      <c r="B67" s="27" t="s">
        <v>86</v>
      </c>
      <c r="C67" s="27" t="s">
        <v>252</v>
      </c>
      <c r="D67" s="27" t="s">
        <v>264</v>
      </c>
      <c r="E67" s="27" t="s">
        <v>265</v>
      </c>
      <c r="F67" s="60">
        <v>59900</v>
      </c>
      <c r="G67" s="27" t="s">
        <v>120</v>
      </c>
      <c r="H67" s="27" t="s">
        <v>121</v>
      </c>
      <c r="I67" s="27" t="s">
        <v>266</v>
      </c>
    </row>
    <row r="68" spans="1:9" ht="20.399999999999999">
      <c r="A68" s="27" t="s">
        <v>116</v>
      </c>
      <c r="B68" s="27" t="s">
        <v>86</v>
      </c>
      <c r="C68" s="27" t="s">
        <v>252</v>
      </c>
      <c r="D68" s="27" t="s">
        <v>267</v>
      </c>
      <c r="E68" s="27" t="s">
        <v>268</v>
      </c>
      <c r="F68" s="60">
        <v>67030</v>
      </c>
      <c r="G68" s="27" t="s">
        <v>120</v>
      </c>
      <c r="H68" s="27" t="s">
        <v>121</v>
      </c>
      <c r="I68" s="27" t="s">
        <v>269</v>
      </c>
    </row>
    <row r="69" spans="1:9" ht="30.6">
      <c r="A69" s="27" t="s">
        <v>116</v>
      </c>
      <c r="B69" s="27" t="s">
        <v>88</v>
      </c>
      <c r="C69" s="27" t="s">
        <v>270</v>
      </c>
      <c r="D69" s="27" t="s">
        <v>271</v>
      </c>
      <c r="E69" s="27" t="s">
        <v>272</v>
      </c>
      <c r="F69" s="60">
        <v>180</v>
      </c>
      <c r="G69" s="27" t="s">
        <v>120</v>
      </c>
      <c r="H69" s="27" t="s">
        <v>121</v>
      </c>
      <c r="I69" s="27" t="s">
        <v>273</v>
      </c>
    </row>
    <row r="70" spans="1:9" ht="20.399999999999999">
      <c r="A70" s="27" t="s">
        <v>116</v>
      </c>
      <c r="B70" s="27" t="s">
        <v>88</v>
      </c>
      <c r="C70" s="27" t="s">
        <v>270</v>
      </c>
      <c r="D70" s="27" t="s">
        <v>274</v>
      </c>
      <c r="E70" s="27" t="s">
        <v>275</v>
      </c>
      <c r="F70" s="60">
        <v>250</v>
      </c>
      <c r="G70" s="27" t="s">
        <v>120</v>
      </c>
      <c r="H70" s="27" t="s">
        <v>121</v>
      </c>
      <c r="I70" s="27" t="s">
        <v>276</v>
      </c>
    </row>
    <row r="71" spans="1:9" ht="20.399999999999999">
      <c r="A71" s="27" t="s">
        <v>116</v>
      </c>
      <c r="B71" s="27" t="s">
        <v>88</v>
      </c>
      <c r="C71" s="27" t="s">
        <v>270</v>
      </c>
      <c r="D71" s="27" t="s">
        <v>277</v>
      </c>
      <c r="E71" s="27" t="s">
        <v>278</v>
      </c>
      <c r="F71" s="60">
        <v>150</v>
      </c>
      <c r="G71" s="27" t="s">
        <v>120</v>
      </c>
      <c r="H71" s="27" t="s">
        <v>121</v>
      </c>
      <c r="I71" s="27" t="s">
        <v>279</v>
      </c>
    </row>
    <row r="72" spans="1:9" ht="20.399999999999999">
      <c r="A72" s="27" t="s">
        <v>116</v>
      </c>
      <c r="B72" s="27" t="s">
        <v>88</v>
      </c>
      <c r="C72" s="27" t="s">
        <v>270</v>
      </c>
      <c r="D72" s="27" t="s">
        <v>280</v>
      </c>
      <c r="E72" s="27" t="s">
        <v>281</v>
      </c>
      <c r="F72" s="60">
        <v>180</v>
      </c>
      <c r="G72" s="27" t="s">
        <v>120</v>
      </c>
      <c r="H72" s="27" t="s">
        <v>121</v>
      </c>
      <c r="I72" s="27" t="s">
        <v>273</v>
      </c>
    </row>
    <row r="73" spans="1:9" ht="20.399999999999999">
      <c r="A73" s="27" t="s">
        <v>116</v>
      </c>
      <c r="B73" s="27" t="s">
        <v>88</v>
      </c>
      <c r="C73" s="27" t="s">
        <v>270</v>
      </c>
      <c r="D73" s="27" t="s">
        <v>58</v>
      </c>
      <c r="E73" s="27" t="s">
        <v>282</v>
      </c>
      <c r="F73" s="60">
        <v>220</v>
      </c>
      <c r="G73" s="27" t="s">
        <v>120</v>
      </c>
      <c r="H73" s="27" t="s">
        <v>121</v>
      </c>
      <c r="I73" s="27" t="s">
        <v>283</v>
      </c>
    </row>
    <row r="74" spans="1:9" ht="20.399999999999999">
      <c r="A74" s="27" t="s">
        <v>116</v>
      </c>
      <c r="B74" s="27" t="s">
        <v>88</v>
      </c>
      <c r="C74" s="27" t="s">
        <v>270</v>
      </c>
      <c r="D74" s="27" t="s">
        <v>284</v>
      </c>
      <c r="E74" s="27" t="s">
        <v>285</v>
      </c>
      <c r="F74" s="60">
        <v>220</v>
      </c>
      <c r="G74" s="27" t="s">
        <v>120</v>
      </c>
      <c r="H74" s="27" t="s">
        <v>121</v>
      </c>
      <c r="I74" s="27" t="s">
        <v>286</v>
      </c>
    </row>
    <row r="75" spans="1:9" ht="20.399999999999999">
      <c r="A75" s="27" t="s">
        <v>116</v>
      </c>
      <c r="B75" s="27" t="s">
        <v>88</v>
      </c>
      <c r="C75" s="27" t="s">
        <v>270</v>
      </c>
      <c r="D75" s="27" t="s">
        <v>287</v>
      </c>
      <c r="E75" s="27" t="s">
        <v>288</v>
      </c>
      <c r="F75" s="60">
        <v>100</v>
      </c>
      <c r="G75" s="27" t="s">
        <v>120</v>
      </c>
      <c r="H75" s="27" t="s">
        <v>121</v>
      </c>
      <c r="I75" s="27" t="s">
        <v>289</v>
      </c>
    </row>
    <row r="76" spans="1:9" ht="30.6">
      <c r="A76" s="27" t="s">
        <v>116</v>
      </c>
      <c r="B76" s="27" t="s">
        <v>90</v>
      </c>
      <c r="C76" s="27" t="s">
        <v>290</v>
      </c>
      <c r="D76" s="27" t="s">
        <v>60</v>
      </c>
      <c r="E76" s="27" t="s">
        <v>291</v>
      </c>
      <c r="F76" s="60">
        <v>29950</v>
      </c>
      <c r="G76" s="27" t="s">
        <v>120</v>
      </c>
      <c r="H76" s="27" t="s">
        <v>121</v>
      </c>
      <c r="I76" s="27" t="s">
        <v>292</v>
      </c>
    </row>
    <row r="77" spans="1:9" ht="30.6">
      <c r="A77" s="27" t="s">
        <v>116</v>
      </c>
      <c r="B77" s="27" t="s">
        <v>90</v>
      </c>
      <c r="C77" s="27" t="s">
        <v>290</v>
      </c>
      <c r="D77" s="27" t="s">
        <v>61</v>
      </c>
      <c r="E77" s="27" t="s">
        <v>293</v>
      </c>
      <c r="F77" s="60">
        <v>12480</v>
      </c>
      <c r="G77" s="27" t="s">
        <v>120</v>
      </c>
      <c r="H77" s="27" t="s">
        <v>121</v>
      </c>
      <c r="I77" s="27" t="s">
        <v>294</v>
      </c>
    </row>
    <row r="78" spans="1:9" ht="51">
      <c r="A78" s="27" t="s">
        <v>295</v>
      </c>
      <c r="B78" s="27" t="s">
        <v>92</v>
      </c>
      <c r="C78" s="27" t="s">
        <v>296</v>
      </c>
      <c r="D78" s="27" t="s">
        <v>63</v>
      </c>
      <c r="E78" s="27" t="s">
        <v>297</v>
      </c>
      <c r="F78" s="60">
        <v>28850</v>
      </c>
      <c r="G78" s="27" t="s">
        <v>120</v>
      </c>
      <c r="H78" s="27" t="s">
        <v>298</v>
      </c>
      <c r="I78" s="27" t="s">
        <v>299</v>
      </c>
    </row>
    <row r="79" spans="1:9" ht="51">
      <c r="A79" s="27" t="s">
        <v>295</v>
      </c>
      <c r="B79" s="27" t="s">
        <v>92</v>
      </c>
      <c r="C79" s="27" t="s">
        <v>296</v>
      </c>
      <c r="D79" s="27" t="s">
        <v>300</v>
      </c>
      <c r="E79" s="27" t="s">
        <v>301</v>
      </c>
      <c r="F79" s="60">
        <v>21260</v>
      </c>
      <c r="G79" s="27" t="s">
        <v>120</v>
      </c>
      <c r="H79" s="27" t="s">
        <v>298</v>
      </c>
      <c r="I79" s="27" t="s">
        <v>302</v>
      </c>
    </row>
    <row r="80" spans="1:9" ht="40.799999999999997">
      <c r="A80" s="27" t="s">
        <v>295</v>
      </c>
      <c r="B80" s="27" t="s">
        <v>92</v>
      </c>
      <c r="C80" s="27" t="s">
        <v>296</v>
      </c>
      <c r="D80" s="27" t="s">
        <v>303</v>
      </c>
      <c r="E80" s="27" t="s">
        <v>304</v>
      </c>
      <c r="F80" s="60">
        <v>20600</v>
      </c>
      <c r="G80" s="27" t="s">
        <v>120</v>
      </c>
      <c r="H80" s="27" t="s">
        <v>298</v>
      </c>
      <c r="I80" s="27" t="s">
        <v>305</v>
      </c>
    </row>
    <row r="81" spans="1:9" ht="20.399999999999999">
      <c r="A81" s="27" t="s">
        <v>295</v>
      </c>
      <c r="B81" s="27" t="s">
        <v>92</v>
      </c>
      <c r="C81" s="27" t="s">
        <v>296</v>
      </c>
      <c r="D81" s="27" t="s">
        <v>306</v>
      </c>
      <c r="E81" s="27" t="s">
        <v>307</v>
      </c>
      <c r="F81" s="60">
        <v>26720</v>
      </c>
      <c r="G81" s="27" t="s">
        <v>120</v>
      </c>
      <c r="H81" s="27" t="s">
        <v>298</v>
      </c>
      <c r="I81" s="27" t="s">
        <v>308</v>
      </c>
    </row>
    <row r="82" spans="1:9" ht="51">
      <c r="A82" s="27" t="s">
        <v>295</v>
      </c>
      <c r="B82" s="27" t="s">
        <v>92</v>
      </c>
      <c r="C82" s="27" t="s">
        <v>296</v>
      </c>
      <c r="D82" s="27" t="s">
        <v>309</v>
      </c>
      <c r="E82" s="27" t="s">
        <v>310</v>
      </c>
      <c r="F82" s="60">
        <v>18940</v>
      </c>
      <c r="G82" s="27" t="s">
        <v>120</v>
      </c>
      <c r="H82" s="27" t="s">
        <v>298</v>
      </c>
      <c r="I82" s="27" t="s">
        <v>311</v>
      </c>
    </row>
    <row r="83" spans="1:9">
      <c r="A83" s="27" t="s">
        <v>295</v>
      </c>
      <c r="B83" s="27" t="s">
        <v>92</v>
      </c>
      <c r="C83" s="27" t="s">
        <v>296</v>
      </c>
      <c r="D83" s="27" t="s">
        <v>312</v>
      </c>
      <c r="E83" s="27" t="s">
        <v>313</v>
      </c>
      <c r="F83" s="60">
        <v>18510</v>
      </c>
      <c r="G83" s="27" t="s">
        <v>120</v>
      </c>
      <c r="H83" s="27" t="s">
        <v>298</v>
      </c>
      <c r="I83" s="27" t="s">
        <v>314</v>
      </c>
    </row>
    <row r="84" spans="1:9" ht="40.799999999999997">
      <c r="A84" s="27" t="s">
        <v>295</v>
      </c>
      <c r="B84" s="27" t="s">
        <v>94</v>
      </c>
      <c r="C84" s="27" t="s">
        <v>315</v>
      </c>
      <c r="D84" s="27" t="s">
        <v>316</v>
      </c>
      <c r="E84" s="27" t="s">
        <v>317</v>
      </c>
      <c r="F84" s="60">
        <v>3720</v>
      </c>
      <c r="G84" s="27" t="s">
        <v>120</v>
      </c>
      <c r="H84" s="27" t="s">
        <v>298</v>
      </c>
      <c r="I84" s="27" t="s">
        <v>318</v>
      </c>
    </row>
    <row r="85" spans="1:9" ht="40.799999999999997">
      <c r="A85" s="27" t="s">
        <v>295</v>
      </c>
      <c r="B85" s="27" t="s">
        <v>94</v>
      </c>
      <c r="C85" s="27" t="s">
        <v>315</v>
      </c>
      <c r="D85" s="27" t="s">
        <v>319</v>
      </c>
      <c r="E85" s="27" t="s">
        <v>320</v>
      </c>
      <c r="F85" s="60">
        <v>5980</v>
      </c>
      <c r="G85" s="27" t="s">
        <v>120</v>
      </c>
      <c r="H85" s="27" t="s">
        <v>298</v>
      </c>
      <c r="I85" s="27" t="s">
        <v>321</v>
      </c>
    </row>
    <row r="86" spans="1:9" ht="40.799999999999997">
      <c r="A86" s="27" t="s">
        <v>295</v>
      </c>
      <c r="B86" s="27" t="s">
        <v>94</v>
      </c>
      <c r="C86" s="27" t="s">
        <v>315</v>
      </c>
      <c r="D86" s="27" t="s">
        <v>322</v>
      </c>
      <c r="E86" s="27" t="s">
        <v>323</v>
      </c>
      <c r="F86" s="60">
        <v>8340</v>
      </c>
      <c r="G86" s="27" t="s">
        <v>120</v>
      </c>
      <c r="H86" s="27" t="s">
        <v>298</v>
      </c>
      <c r="I86" s="27" t="s">
        <v>324</v>
      </c>
    </row>
    <row r="87" spans="1:9" ht="40.799999999999997">
      <c r="A87" s="27" t="s">
        <v>295</v>
      </c>
      <c r="B87" s="27" t="s">
        <v>94</v>
      </c>
      <c r="C87" s="27" t="s">
        <v>325</v>
      </c>
      <c r="D87" s="27" t="s">
        <v>326</v>
      </c>
      <c r="E87" s="27" t="s">
        <v>327</v>
      </c>
      <c r="F87" s="60">
        <v>11850</v>
      </c>
      <c r="G87" s="27" t="s">
        <v>120</v>
      </c>
      <c r="H87" s="27" t="s">
        <v>298</v>
      </c>
      <c r="I87" s="27" t="s">
        <v>328</v>
      </c>
    </row>
    <row r="88" spans="1:9" ht="40.799999999999997">
      <c r="A88" s="27" t="s">
        <v>295</v>
      </c>
      <c r="B88" s="27" t="s">
        <v>94</v>
      </c>
      <c r="C88" s="27" t="s">
        <v>325</v>
      </c>
      <c r="D88" s="27" t="s">
        <v>65</v>
      </c>
      <c r="E88" s="27" t="s">
        <v>329</v>
      </c>
      <c r="F88" s="60">
        <v>11850</v>
      </c>
      <c r="G88" s="27" t="s">
        <v>120</v>
      </c>
      <c r="H88" s="27" t="s">
        <v>298</v>
      </c>
      <c r="I88" s="27" t="s">
        <v>330</v>
      </c>
    </row>
    <row r="89" spans="1:9" ht="51">
      <c r="A89" s="27" t="s">
        <v>295</v>
      </c>
      <c r="B89" s="27" t="s">
        <v>94</v>
      </c>
      <c r="C89" s="27" t="s">
        <v>315</v>
      </c>
      <c r="D89" s="27" t="s">
        <v>331</v>
      </c>
      <c r="E89" s="27" t="s">
        <v>332</v>
      </c>
      <c r="F89" s="60">
        <v>13420</v>
      </c>
      <c r="G89" s="27" t="s">
        <v>120</v>
      </c>
      <c r="H89" s="27" t="s">
        <v>298</v>
      </c>
      <c r="I89" s="27" t="s">
        <v>333</v>
      </c>
    </row>
    <row r="90" spans="1:9" ht="40.799999999999997">
      <c r="A90" s="27" t="s">
        <v>295</v>
      </c>
      <c r="B90" s="27" t="s">
        <v>94</v>
      </c>
      <c r="C90" s="27" t="s">
        <v>315</v>
      </c>
      <c r="D90" s="27" t="s">
        <v>334</v>
      </c>
      <c r="E90" s="27" t="s">
        <v>335</v>
      </c>
      <c r="F90" s="60">
        <v>7180</v>
      </c>
      <c r="G90" s="27" t="s">
        <v>120</v>
      </c>
      <c r="H90" s="27" t="s">
        <v>298</v>
      </c>
      <c r="I90" s="27" t="s">
        <v>336</v>
      </c>
    </row>
    <row r="91" spans="1:9" ht="40.799999999999997">
      <c r="A91" s="27" t="s">
        <v>295</v>
      </c>
      <c r="B91" s="27" t="s">
        <v>94</v>
      </c>
      <c r="C91" s="27" t="s">
        <v>315</v>
      </c>
      <c r="D91" s="27" t="s">
        <v>337</v>
      </c>
      <c r="E91" s="27" t="s">
        <v>338</v>
      </c>
      <c r="F91" s="60">
        <v>7180</v>
      </c>
      <c r="G91" s="27" t="s">
        <v>120</v>
      </c>
      <c r="H91" s="27" t="s">
        <v>298</v>
      </c>
      <c r="I91" s="27" t="s">
        <v>339</v>
      </c>
    </row>
    <row r="92" spans="1:9" ht="40.799999999999997">
      <c r="A92" s="27" t="s">
        <v>295</v>
      </c>
      <c r="B92" s="27" t="s">
        <v>94</v>
      </c>
      <c r="C92" s="27" t="s">
        <v>315</v>
      </c>
      <c r="D92" s="27" t="s">
        <v>340</v>
      </c>
      <c r="E92" s="27" t="s">
        <v>341</v>
      </c>
      <c r="F92" s="60">
        <v>5170</v>
      </c>
      <c r="G92" s="27" t="s">
        <v>120</v>
      </c>
      <c r="H92" s="27" t="s">
        <v>298</v>
      </c>
      <c r="I92" s="27" t="s">
        <v>342</v>
      </c>
    </row>
    <row r="93" spans="1:9" ht="40.799999999999997">
      <c r="A93" s="27" t="s">
        <v>295</v>
      </c>
      <c r="B93" s="27" t="s">
        <v>94</v>
      </c>
      <c r="C93" s="27" t="s">
        <v>315</v>
      </c>
      <c r="D93" s="27" t="s">
        <v>343</v>
      </c>
      <c r="E93" s="27" t="s">
        <v>344</v>
      </c>
      <c r="F93" s="60">
        <v>5170</v>
      </c>
      <c r="G93" s="27" t="s">
        <v>120</v>
      </c>
      <c r="H93" s="27" t="s">
        <v>298</v>
      </c>
      <c r="I93" s="27" t="s">
        <v>345</v>
      </c>
    </row>
    <row r="94" spans="1:9" ht="51">
      <c r="A94" s="27" t="s">
        <v>295</v>
      </c>
      <c r="B94" s="27" t="s">
        <v>94</v>
      </c>
      <c r="C94" s="27" t="s">
        <v>315</v>
      </c>
      <c r="D94" s="27" t="s">
        <v>346</v>
      </c>
      <c r="E94" s="27" t="s">
        <v>347</v>
      </c>
      <c r="F94" s="60">
        <v>12650</v>
      </c>
      <c r="G94" s="27" t="s">
        <v>120</v>
      </c>
      <c r="H94" s="27" t="s">
        <v>298</v>
      </c>
      <c r="I94" s="27" t="s">
        <v>348</v>
      </c>
    </row>
    <row r="95" spans="1:9" ht="71.400000000000006">
      <c r="A95" s="27" t="s">
        <v>295</v>
      </c>
      <c r="B95" s="27" t="s">
        <v>94</v>
      </c>
      <c r="C95" s="27" t="s">
        <v>325</v>
      </c>
      <c r="D95" s="27" t="s">
        <v>349</v>
      </c>
      <c r="E95" s="27" t="s">
        <v>350</v>
      </c>
      <c r="F95" s="60">
        <v>12100</v>
      </c>
      <c r="G95" s="27" t="s">
        <v>120</v>
      </c>
      <c r="H95" s="27" t="s">
        <v>298</v>
      </c>
      <c r="I95" s="27" t="s">
        <v>351</v>
      </c>
    </row>
    <row r="96" spans="1:9" ht="20.399999999999999">
      <c r="A96" s="27" t="s">
        <v>295</v>
      </c>
      <c r="B96" s="27" t="s">
        <v>94</v>
      </c>
      <c r="C96" s="27" t="s">
        <v>315</v>
      </c>
      <c r="D96" s="27" t="s">
        <v>352</v>
      </c>
      <c r="E96" s="27" t="s">
        <v>353</v>
      </c>
      <c r="F96" s="60">
        <v>3960</v>
      </c>
      <c r="G96" s="27" t="s">
        <v>120</v>
      </c>
      <c r="H96" s="27" t="s">
        <v>298</v>
      </c>
      <c r="I96" s="27" t="s">
        <v>354</v>
      </c>
    </row>
    <row r="97" spans="1:9" ht="51">
      <c r="A97" s="27" t="s">
        <v>295</v>
      </c>
      <c r="B97" s="27" t="s">
        <v>94</v>
      </c>
      <c r="C97" s="27" t="s">
        <v>315</v>
      </c>
      <c r="D97" s="27" t="s">
        <v>355</v>
      </c>
      <c r="E97" s="27" t="s">
        <v>356</v>
      </c>
      <c r="F97" s="60">
        <v>11650</v>
      </c>
      <c r="G97" s="27" t="s">
        <v>120</v>
      </c>
      <c r="H97" s="27" t="s">
        <v>298</v>
      </c>
      <c r="I97" s="27" t="s">
        <v>357</v>
      </c>
    </row>
    <row r="98" spans="1:9" ht="51">
      <c r="A98" s="27" t="s">
        <v>295</v>
      </c>
      <c r="B98" s="27" t="s">
        <v>94</v>
      </c>
      <c r="C98" s="27" t="s">
        <v>315</v>
      </c>
      <c r="D98" s="27" t="s">
        <v>358</v>
      </c>
      <c r="E98" s="27" t="s">
        <v>359</v>
      </c>
      <c r="F98" s="60">
        <v>11650</v>
      </c>
      <c r="G98" s="27" t="s">
        <v>120</v>
      </c>
      <c r="H98" s="27" t="s">
        <v>298</v>
      </c>
      <c r="I98" s="27" t="s">
        <v>357</v>
      </c>
    </row>
    <row r="99" spans="1:9" ht="51">
      <c r="A99" s="27" t="s">
        <v>295</v>
      </c>
      <c r="B99" s="27" t="s">
        <v>94</v>
      </c>
      <c r="C99" s="27" t="s">
        <v>360</v>
      </c>
      <c r="D99" s="27" t="s">
        <v>361</v>
      </c>
      <c r="E99" s="27" t="s">
        <v>362</v>
      </c>
      <c r="F99" s="60">
        <v>18400</v>
      </c>
      <c r="G99" s="27" t="s">
        <v>120</v>
      </c>
      <c r="H99" s="27" t="s">
        <v>298</v>
      </c>
      <c r="I99" s="27" t="s">
        <v>363</v>
      </c>
    </row>
    <row r="100" spans="1:9" ht="51">
      <c r="A100" s="27" t="s">
        <v>295</v>
      </c>
      <c r="B100" s="27" t="s">
        <v>94</v>
      </c>
      <c r="C100" s="27" t="s">
        <v>360</v>
      </c>
      <c r="D100" s="27" t="s">
        <v>364</v>
      </c>
      <c r="E100" s="27" t="s">
        <v>365</v>
      </c>
      <c r="F100" s="60">
        <v>19200</v>
      </c>
      <c r="G100" s="27" t="s">
        <v>120</v>
      </c>
      <c r="H100" s="27" t="s">
        <v>298</v>
      </c>
      <c r="I100" s="27" t="s">
        <v>363</v>
      </c>
    </row>
    <row r="101" spans="1:9" ht="51">
      <c r="A101" s="27" t="s">
        <v>295</v>
      </c>
      <c r="B101" s="27" t="s">
        <v>94</v>
      </c>
      <c r="C101" s="27" t="s">
        <v>360</v>
      </c>
      <c r="D101" s="27" t="s">
        <v>366</v>
      </c>
      <c r="E101" s="27" t="s">
        <v>367</v>
      </c>
      <c r="F101" s="60">
        <v>18400</v>
      </c>
      <c r="G101" s="27" t="s">
        <v>120</v>
      </c>
      <c r="H101" s="27" t="s">
        <v>298</v>
      </c>
      <c r="I101" s="27" t="s">
        <v>363</v>
      </c>
    </row>
    <row r="102" spans="1:9" ht="51">
      <c r="A102" s="27" t="s">
        <v>295</v>
      </c>
      <c r="B102" s="27" t="s">
        <v>94</v>
      </c>
      <c r="C102" s="27" t="s">
        <v>360</v>
      </c>
      <c r="D102" s="27" t="s">
        <v>368</v>
      </c>
      <c r="E102" s="27" t="s">
        <v>369</v>
      </c>
      <c r="F102" s="60">
        <v>19200</v>
      </c>
      <c r="G102" s="27" t="s">
        <v>120</v>
      </c>
      <c r="H102" s="27" t="s">
        <v>298</v>
      </c>
      <c r="I102" s="27" t="s">
        <v>363</v>
      </c>
    </row>
    <row r="103" spans="1:9" ht="51">
      <c r="A103" s="27" t="s">
        <v>295</v>
      </c>
      <c r="B103" s="27" t="s">
        <v>94</v>
      </c>
      <c r="C103" s="27" t="s">
        <v>360</v>
      </c>
      <c r="D103" s="27" t="s">
        <v>370</v>
      </c>
      <c r="E103" s="27" t="s">
        <v>371</v>
      </c>
      <c r="F103" s="60">
        <v>18400</v>
      </c>
      <c r="G103" s="27" t="s">
        <v>120</v>
      </c>
      <c r="H103" s="27" t="s">
        <v>298</v>
      </c>
      <c r="I103" s="27" t="s">
        <v>363</v>
      </c>
    </row>
    <row r="104" spans="1:9" ht="51">
      <c r="A104" s="27" t="s">
        <v>295</v>
      </c>
      <c r="B104" s="27" t="s">
        <v>94</v>
      </c>
      <c r="C104" s="27" t="s">
        <v>360</v>
      </c>
      <c r="D104" s="27" t="s">
        <v>372</v>
      </c>
      <c r="E104" s="27" t="s">
        <v>373</v>
      </c>
      <c r="F104" s="60">
        <v>19200</v>
      </c>
      <c r="G104" s="27" t="s">
        <v>120</v>
      </c>
      <c r="H104" s="27" t="s">
        <v>298</v>
      </c>
      <c r="I104" s="27" t="s">
        <v>363</v>
      </c>
    </row>
    <row r="105" spans="1:9" ht="51">
      <c r="A105" s="27" t="s">
        <v>295</v>
      </c>
      <c r="B105" s="27" t="s">
        <v>94</v>
      </c>
      <c r="C105" s="27" t="s">
        <v>360</v>
      </c>
      <c r="D105" s="27" t="s">
        <v>374</v>
      </c>
      <c r="E105" s="27" t="s">
        <v>375</v>
      </c>
      <c r="F105" s="60">
        <v>18400</v>
      </c>
      <c r="G105" s="27" t="s">
        <v>120</v>
      </c>
      <c r="H105" s="27" t="s">
        <v>298</v>
      </c>
      <c r="I105" s="27" t="s">
        <v>363</v>
      </c>
    </row>
    <row r="106" spans="1:9" ht="51">
      <c r="A106" s="27" t="s">
        <v>295</v>
      </c>
      <c r="B106" s="27" t="s">
        <v>94</v>
      </c>
      <c r="C106" s="27" t="s">
        <v>360</v>
      </c>
      <c r="D106" s="27" t="s">
        <v>376</v>
      </c>
      <c r="E106" s="27" t="s">
        <v>377</v>
      </c>
      <c r="F106" s="60">
        <v>19200</v>
      </c>
      <c r="G106" s="27" t="s">
        <v>120</v>
      </c>
      <c r="H106" s="27" t="s">
        <v>298</v>
      </c>
      <c r="I106" s="27" t="s">
        <v>363</v>
      </c>
    </row>
    <row r="107" spans="1:9">
      <c r="A107" s="27" t="s">
        <v>295</v>
      </c>
      <c r="B107" s="27" t="s">
        <v>96</v>
      </c>
      <c r="C107" s="27" t="s">
        <v>378</v>
      </c>
      <c r="D107" s="27" t="s">
        <v>379</v>
      </c>
      <c r="E107" s="27" t="s">
        <v>380</v>
      </c>
      <c r="F107" s="60">
        <v>96</v>
      </c>
      <c r="G107" s="27" t="s">
        <v>120</v>
      </c>
      <c r="H107" s="27" t="s">
        <v>298</v>
      </c>
      <c r="I107" s="27" t="s">
        <v>381</v>
      </c>
    </row>
    <row r="108" spans="1:9">
      <c r="A108" s="27" t="s">
        <v>295</v>
      </c>
      <c r="B108" s="27" t="s">
        <v>96</v>
      </c>
      <c r="C108" s="27" t="s">
        <v>378</v>
      </c>
      <c r="D108" s="27" t="s">
        <v>382</v>
      </c>
      <c r="E108" s="27" t="s">
        <v>383</v>
      </c>
      <c r="F108" s="60">
        <v>1480</v>
      </c>
      <c r="G108" s="27" t="s">
        <v>120</v>
      </c>
      <c r="H108" s="27" t="s">
        <v>298</v>
      </c>
      <c r="I108" s="27" t="s">
        <v>384</v>
      </c>
    </row>
    <row r="109" spans="1:9">
      <c r="A109" s="27" t="s">
        <v>295</v>
      </c>
      <c r="B109" s="27" t="s">
        <v>96</v>
      </c>
      <c r="C109" s="27" t="s">
        <v>378</v>
      </c>
      <c r="D109" s="27" t="s">
        <v>385</v>
      </c>
      <c r="E109" s="27" t="s">
        <v>386</v>
      </c>
      <c r="F109" s="60">
        <v>1480</v>
      </c>
      <c r="G109" s="27" t="s">
        <v>120</v>
      </c>
      <c r="H109" s="27" t="s">
        <v>298</v>
      </c>
      <c r="I109" s="27" t="s">
        <v>387</v>
      </c>
    </row>
    <row r="110" spans="1:9">
      <c r="A110" s="27" t="s">
        <v>295</v>
      </c>
      <c r="B110" s="27" t="s">
        <v>96</v>
      </c>
      <c r="C110" s="27" t="s">
        <v>378</v>
      </c>
      <c r="D110" s="27" t="s">
        <v>67</v>
      </c>
      <c r="E110" s="27" t="s">
        <v>388</v>
      </c>
      <c r="F110" s="60">
        <v>1440</v>
      </c>
      <c r="G110" s="27" t="s">
        <v>120</v>
      </c>
      <c r="H110" s="27" t="s">
        <v>298</v>
      </c>
      <c r="I110" s="27" t="s">
        <v>389</v>
      </c>
    </row>
    <row r="111" spans="1:9">
      <c r="A111" s="27" t="s">
        <v>295</v>
      </c>
      <c r="B111" s="27" t="s">
        <v>96</v>
      </c>
      <c r="C111" s="27" t="s">
        <v>378</v>
      </c>
      <c r="D111" s="27" t="s">
        <v>390</v>
      </c>
      <c r="E111" s="27" t="s">
        <v>391</v>
      </c>
      <c r="F111" s="60">
        <v>1440</v>
      </c>
      <c r="G111" s="27" t="s">
        <v>120</v>
      </c>
      <c r="H111" s="27" t="s">
        <v>298</v>
      </c>
      <c r="I111" s="27" t="s">
        <v>392</v>
      </c>
    </row>
    <row r="112" spans="1:9" ht="30.6">
      <c r="A112" s="27" t="s">
        <v>295</v>
      </c>
      <c r="B112" s="27" t="s">
        <v>98</v>
      </c>
      <c r="C112" s="27" t="s">
        <v>393</v>
      </c>
      <c r="D112" s="27" t="s">
        <v>394</v>
      </c>
      <c r="E112" s="27" t="s">
        <v>395</v>
      </c>
      <c r="F112" s="60">
        <v>1790</v>
      </c>
      <c r="G112" s="27" t="s">
        <v>120</v>
      </c>
      <c r="H112" s="27" t="s">
        <v>298</v>
      </c>
      <c r="I112" s="27" t="s">
        <v>396</v>
      </c>
    </row>
    <row r="113" spans="1:9" ht="30.6">
      <c r="A113" s="27" t="s">
        <v>295</v>
      </c>
      <c r="B113" s="27" t="s">
        <v>98</v>
      </c>
      <c r="C113" s="27" t="s">
        <v>393</v>
      </c>
      <c r="D113" s="27" t="s">
        <v>397</v>
      </c>
      <c r="E113" s="27" t="s">
        <v>398</v>
      </c>
      <c r="F113" s="60">
        <v>1790</v>
      </c>
      <c r="G113" s="27" t="s">
        <v>120</v>
      </c>
      <c r="H113" s="27" t="s">
        <v>298</v>
      </c>
      <c r="I113" s="27" t="s">
        <v>399</v>
      </c>
    </row>
    <row r="114" spans="1:9" ht="30.6">
      <c r="A114" s="27" t="s">
        <v>295</v>
      </c>
      <c r="B114" s="27" t="s">
        <v>98</v>
      </c>
      <c r="C114" s="27" t="s">
        <v>393</v>
      </c>
      <c r="D114" s="27" t="s">
        <v>400</v>
      </c>
      <c r="E114" s="27" t="s">
        <v>401</v>
      </c>
      <c r="F114" s="60">
        <v>2150</v>
      </c>
      <c r="G114" s="27" t="s">
        <v>120</v>
      </c>
      <c r="H114" s="27" t="s">
        <v>298</v>
      </c>
      <c r="I114" s="27" t="s">
        <v>402</v>
      </c>
    </row>
    <row r="115" spans="1:9" ht="30.6">
      <c r="A115" s="27" t="s">
        <v>295</v>
      </c>
      <c r="B115" s="27" t="s">
        <v>98</v>
      </c>
      <c r="C115" s="27" t="s">
        <v>393</v>
      </c>
      <c r="D115" s="27" t="s">
        <v>403</v>
      </c>
      <c r="E115" s="27" t="s">
        <v>404</v>
      </c>
      <c r="F115" s="60">
        <v>2350</v>
      </c>
      <c r="G115" s="27" t="s">
        <v>120</v>
      </c>
      <c r="H115" s="27" t="s">
        <v>298</v>
      </c>
      <c r="I115" s="27" t="s">
        <v>405</v>
      </c>
    </row>
    <row r="116" spans="1:9" ht="30.6">
      <c r="A116" s="27" t="s">
        <v>295</v>
      </c>
      <c r="B116" s="27" t="s">
        <v>98</v>
      </c>
      <c r="C116" s="27" t="s">
        <v>393</v>
      </c>
      <c r="D116" s="27" t="s">
        <v>406</v>
      </c>
      <c r="E116" s="27" t="s">
        <v>407</v>
      </c>
      <c r="F116" s="60">
        <v>2350</v>
      </c>
      <c r="G116" s="27" t="s">
        <v>120</v>
      </c>
      <c r="H116" s="27" t="s">
        <v>298</v>
      </c>
      <c r="I116" s="27" t="s">
        <v>408</v>
      </c>
    </row>
    <row r="117" spans="1:9" ht="30.6">
      <c r="A117" s="27" t="s">
        <v>295</v>
      </c>
      <c r="B117" s="27" t="s">
        <v>98</v>
      </c>
      <c r="C117" s="27" t="s">
        <v>393</v>
      </c>
      <c r="D117" s="27" t="s">
        <v>409</v>
      </c>
      <c r="E117" s="27" t="s">
        <v>410</v>
      </c>
      <c r="F117" s="60">
        <v>2770</v>
      </c>
      <c r="G117" s="27" t="s">
        <v>120</v>
      </c>
      <c r="H117" s="27" t="s">
        <v>298</v>
      </c>
      <c r="I117" s="27" t="s">
        <v>411</v>
      </c>
    </row>
    <row r="118" spans="1:9">
      <c r="A118" s="27" t="s">
        <v>295</v>
      </c>
      <c r="B118" s="27" t="s">
        <v>98</v>
      </c>
      <c r="C118" s="27" t="s">
        <v>393</v>
      </c>
      <c r="D118" s="27" t="s">
        <v>412</v>
      </c>
      <c r="E118" s="27" t="s">
        <v>413</v>
      </c>
      <c r="F118" s="60">
        <v>290</v>
      </c>
      <c r="G118" s="27" t="s">
        <v>120</v>
      </c>
      <c r="H118" s="27" t="s">
        <v>298</v>
      </c>
      <c r="I118" s="27" t="s">
        <v>414</v>
      </c>
    </row>
    <row r="119" spans="1:9">
      <c r="A119" s="27" t="s">
        <v>295</v>
      </c>
      <c r="B119" s="27" t="s">
        <v>98</v>
      </c>
      <c r="C119" s="27" t="s">
        <v>393</v>
      </c>
      <c r="D119" s="27" t="s">
        <v>69</v>
      </c>
      <c r="E119" s="27" t="s">
        <v>415</v>
      </c>
      <c r="F119" s="60">
        <v>340</v>
      </c>
      <c r="G119" s="27" t="s">
        <v>120</v>
      </c>
      <c r="H119" s="27" t="s">
        <v>298</v>
      </c>
      <c r="I119" s="27" t="s">
        <v>416</v>
      </c>
    </row>
    <row r="120" spans="1:9" ht="20.399999999999999">
      <c r="A120" s="27" t="s">
        <v>295</v>
      </c>
      <c r="B120" s="27" t="s">
        <v>98</v>
      </c>
      <c r="C120" s="27" t="s">
        <v>417</v>
      </c>
      <c r="D120" s="27" t="s">
        <v>418</v>
      </c>
      <c r="E120" s="27" t="s">
        <v>419</v>
      </c>
      <c r="F120" s="60">
        <v>9900</v>
      </c>
      <c r="G120" s="27" t="s">
        <v>120</v>
      </c>
      <c r="H120" s="27" t="s">
        <v>298</v>
      </c>
      <c r="I120" s="27" t="s">
        <v>363</v>
      </c>
    </row>
    <row r="121" spans="1:9" ht="20.399999999999999">
      <c r="A121" s="27" t="s">
        <v>295</v>
      </c>
      <c r="B121" s="27" t="s">
        <v>98</v>
      </c>
      <c r="C121" s="27" t="s">
        <v>417</v>
      </c>
      <c r="D121" s="27" t="s">
        <v>420</v>
      </c>
      <c r="E121" s="27" t="s">
        <v>421</v>
      </c>
      <c r="F121" s="60">
        <v>10700</v>
      </c>
      <c r="G121" s="27" t="s">
        <v>120</v>
      </c>
      <c r="H121" s="27" t="s">
        <v>298</v>
      </c>
      <c r="I121" s="27" t="s">
        <v>363</v>
      </c>
    </row>
    <row r="122" spans="1:9" ht="20.399999999999999">
      <c r="A122" s="27" t="s">
        <v>295</v>
      </c>
      <c r="B122" s="27" t="s">
        <v>98</v>
      </c>
      <c r="C122" s="27" t="s">
        <v>417</v>
      </c>
      <c r="D122" s="27" t="s">
        <v>422</v>
      </c>
      <c r="E122" s="27" t="s">
        <v>423</v>
      </c>
      <c r="F122" s="60">
        <v>9900</v>
      </c>
      <c r="G122" s="27" t="s">
        <v>120</v>
      </c>
      <c r="H122" s="27" t="s">
        <v>298</v>
      </c>
      <c r="I122" s="27" t="s">
        <v>363</v>
      </c>
    </row>
    <row r="123" spans="1:9" ht="20.399999999999999">
      <c r="A123" s="27" t="s">
        <v>295</v>
      </c>
      <c r="B123" s="27" t="s">
        <v>98</v>
      </c>
      <c r="C123" s="27" t="s">
        <v>417</v>
      </c>
      <c r="D123" s="27" t="s">
        <v>424</v>
      </c>
      <c r="E123" s="27" t="s">
        <v>425</v>
      </c>
      <c r="F123" s="60">
        <v>10700</v>
      </c>
      <c r="G123" s="27" t="s">
        <v>120</v>
      </c>
      <c r="H123" s="27" t="s">
        <v>298</v>
      </c>
      <c r="I123" s="27" t="s">
        <v>363</v>
      </c>
    </row>
    <row r="124" spans="1:9" ht="20.399999999999999">
      <c r="A124" s="27" t="s">
        <v>295</v>
      </c>
      <c r="B124" s="27" t="s">
        <v>98</v>
      </c>
      <c r="C124" s="27" t="s">
        <v>417</v>
      </c>
      <c r="D124" s="27" t="s">
        <v>426</v>
      </c>
      <c r="E124" s="27" t="s">
        <v>427</v>
      </c>
      <c r="F124" s="60">
        <v>9900</v>
      </c>
      <c r="G124" s="27" t="s">
        <v>120</v>
      </c>
      <c r="H124" s="27" t="s">
        <v>298</v>
      </c>
      <c r="I124" s="27" t="s">
        <v>363</v>
      </c>
    </row>
    <row r="125" spans="1:9" ht="20.399999999999999">
      <c r="A125" s="27" t="s">
        <v>295</v>
      </c>
      <c r="B125" s="27" t="s">
        <v>98</v>
      </c>
      <c r="C125" s="27" t="s">
        <v>417</v>
      </c>
      <c r="D125" s="27" t="s">
        <v>428</v>
      </c>
      <c r="E125" s="27" t="s">
        <v>429</v>
      </c>
      <c r="F125" s="60">
        <v>10700</v>
      </c>
      <c r="G125" s="27" t="s">
        <v>120</v>
      </c>
      <c r="H125" s="27" t="s">
        <v>298</v>
      </c>
      <c r="I125" s="27" t="s">
        <v>363</v>
      </c>
    </row>
    <row r="126" spans="1:9" ht="20.399999999999999">
      <c r="A126" s="27" t="s">
        <v>295</v>
      </c>
      <c r="B126" s="27" t="s">
        <v>98</v>
      </c>
      <c r="C126" s="27" t="s">
        <v>417</v>
      </c>
      <c r="D126" s="27" t="s">
        <v>430</v>
      </c>
      <c r="E126" s="27" t="s">
        <v>431</v>
      </c>
      <c r="F126" s="60">
        <v>9900</v>
      </c>
      <c r="G126" s="27" t="s">
        <v>120</v>
      </c>
      <c r="H126" s="27" t="s">
        <v>298</v>
      </c>
      <c r="I126" s="27" t="s">
        <v>363</v>
      </c>
    </row>
    <row r="127" spans="1:9" ht="20.399999999999999">
      <c r="A127" s="27" t="s">
        <v>295</v>
      </c>
      <c r="B127" s="27" t="s">
        <v>98</v>
      </c>
      <c r="C127" s="27" t="s">
        <v>417</v>
      </c>
      <c r="D127" s="27" t="s">
        <v>432</v>
      </c>
      <c r="E127" s="27" t="s">
        <v>433</v>
      </c>
      <c r="F127" s="60">
        <v>10700</v>
      </c>
      <c r="G127" s="27" t="s">
        <v>120</v>
      </c>
      <c r="H127" s="27" t="s">
        <v>298</v>
      </c>
      <c r="I127" s="27" t="s">
        <v>363</v>
      </c>
    </row>
    <row r="128" spans="1:9">
      <c r="A128" s="27" t="s">
        <v>295</v>
      </c>
      <c r="B128" s="27" t="s">
        <v>30</v>
      </c>
      <c r="C128" s="27" t="s">
        <v>434</v>
      </c>
      <c r="D128" s="27" t="s">
        <v>71</v>
      </c>
      <c r="E128" s="27"/>
      <c r="F128" s="60">
        <v>0</v>
      </c>
      <c r="G128" s="27" t="s">
        <v>435</v>
      </c>
      <c r="H128" s="27" t="s">
        <v>298</v>
      </c>
      <c r="I128" s="27" t="s">
        <v>436</v>
      </c>
    </row>
    <row r="129" spans="1:9" ht="30.6">
      <c r="A129" s="27" t="s">
        <v>437</v>
      </c>
      <c r="B129" s="27" t="s">
        <v>30</v>
      </c>
      <c r="C129" s="27" t="s">
        <v>437</v>
      </c>
      <c r="D129" s="27" t="s">
        <v>72</v>
      </c>
      <c r="E129" s="27" t="s">
        <v>438</v>
      </c>
      <c r="F129" s="60">
        <v>32500</v>
      </c>
      <c r="G129" s="27" t="s">
        <v>120</v>
      </c>
      <c r="H129" s="27" t="s">
        <v>298</v>
      </c>
      <c r="I129" s="27"/>
    </row>
    <row r="130" spans="1:9" ht="30.6">
      <c r="A130" s="27" t="s">
        <v>437</v>
      </c>
      <c r="B130" s="27" t="s">
        <v>30</v>
      </c>
      <c r="C130" s="27" t="s">
        <v>437</v>
      </c>
      <c r="D130" s="27" t="s">
        <v>439</v>
      </c>
      <c r="E130" s="27" t="s">
        <v>440</v>
      </c>
      <c r="F130" s="60">
        <v>55500</v>
      </c>
      <c r="G130" s="27" t="s">
        <v>120</v>
      </c>
      <c r="H130" s="27" t="s">
        <v>298</v>
      </c>
      <c r="I130" s="27"/>
    </row>
    <row r="131" spans="1:9" ht="30.6">
      <c r="A131" s="27" t="s">
        <v>437</v>
      </c>
      <c r="B131" s="27" t="s">
        <v>30</v>
      </c>
      <c r="C131" s="27" t="s">
        <v>437</v>
      </c>
      <c r="D131" s="27" t="s">
        <v>441</v>
      </c>
      <c r="E131" s="27" t="s">
        <v>442</v>
      </c>
      <c r="F131" s="60">
        <v>76000</v>
      </c>
      <c r="G131" s="27" t="s">
        <v>120</v>
      </c>
      <c r="H131" s="27" t="s">
        <v>298</v>
      </c>
      <c r="I131" s="27"/>
    </row>
    <row r="132" spans="1:9" ht="30.6">
      <c r="A132" s="27" t="s">
        <v>437</v>
      </c>
      <c r="B132" s="27" t="s">
        <v>30</v>
      </c>
      <c r="C132" s="27" t="s">
        <v>437</v>
      </c>
      <c r="D132" s="27" t="s">
        <v>443</v>
      </c>
      <c r="E132" s="27" t="s">
        <v>444</v>
      </c>
      <c r="F132" s="60">
        <v>96500</v>
      </c>
      <c r="G132" s="27" t="s">
        <v>120</v>
      </c>
      <c r="H132" s="27" t="s">
        <v>298</v>
      </c>
      <c r="I132" s="27"/>
    </row>
    <row r="133" spans="1:9" ht="20.399999999999999">
      <c r="A133" s="27" t="s">
        <v>437</v>
      </c>
      <c r="B133" s="27" t="s">
        <v>30</v>
      </c>
      <c r="C133" s="27" t="s">
        <v>437</v>
      </c>
      <c r="D133" s="27" t="s">
        <v>445</v>
      </c>
      <c r="E133" s="27" t="s">
        <v>446</v>
      </c>
      <c r="F133" s="60">
        <v>23500</v>
      </c>
      <c r="G133" s="27" t="s">
        <v>120</v>
      </c>
      <c r="H133" s="27" t="s">
        <v>298</v>
      </c>
      <c r="I133" s="27"/>
    </row>
    <row r="134" spans="1:9" ht="20.399999999999999">
      <c r="A134" s="27" t="s">
        <v>447</v>
      </c>
      <c r="B134" s="27" t="s">
        <v>30</v>
      </c>
      <c r="C134" s="27" t="s">
        <v>447</v>
      </c>
      <c r="D134" s="27" t="s">
        <v>448</v>
      </c>
      <c r="E134" s="27" t="s">
        <v>448</v>
      </c>
      <c r="F134" s="60">
        <v>45000</v>
      </c>
      <c r="G134" s="27" t="s">
        <v>120</v>
      </c>
      <c r="H134" s="27" t="s">
        <v>298</v>
      </c>
      <c r="I134" s="27"/>
    </row>
    <row r="135" spans="1:9" ht="20.399999999999999">
      <c r="A135" s="27" t="s">
        <v>447</v>
      </c>
      <c r="B135" s="27" t="s">
        <v>30</v>
      </c>
      <c r="C135" s="27" t="s">
        <v>447</v>
      </c>
      <c r="D135" s="27" t="s">
        <v>449</v>
      </c>
      <c r="E135" s="27" t="s">
        <v>449</v>
      </c>
      <c r="F135" s="60">
        <v>90000</v>
      </c>
      <c r="G135" s="27" t="s">
        <v>120</v>
      </c>
      <c r="H135" s="27" t="s">
        <v>298</v>
      </c>
      <c r="I135" s="27"/>
    </row>
  </sheetData>
  <mergeCells count="2">
    <mergeCell ref="A1:I1"/>
    <mergeCell ref="A2:I2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8"/>
  <sheetViews>
    <sheetView workbookViewId="0"/>
  </sheetViews>
  <sheetFormatPr defaultColWidth="9" defaultRowHeight="14.4"/>
  <cols>
    <col min="1" max="1" width="34" style="20" customWidth="1"/>
    <col min="2" max="2" width="20" style="20" customWidth="1"/>
    <col min="3" max="16384" width="9" style="20"/>
  </cols>
  <sheetData>
    <row r="1" spans="1:3">
      <c r="A1" s="21" t="s">
        <v>450</v>
      </c>
      <c r="B1" s="21" t="s">
        <v>451</v>
      </c>
    </row>
    <row r="2" spans="1:3">
      <c r="A2" s="22" t="s">
        <v>46</v>
      </c>
      <c r="B2" s="22" t="s">
        <v>452</v>
      </c>
    </row>
    <row r="3" spans="1:3">
      <c r="A3" s="22" t="s">
        <v>453</v>
      </c>
      <c r="B3" s="22"/>
    </row>
    <row r="4" spans="1:3">
      <c r="A4" s="23" t="s">
        <v>49</v>
      </c>
      <c r="B4" s="24"/>
    </row>
    <row r="5" spans="1:3">
      <c r="A5" s="22"/>
      <c r="B5" s="22"/>
    </row>
    <row r="6" spans="1:3">
      <c r="A6" s="23" t="s">
        <v>454</v>
      </c>
      <c r="B6" s="24"/>
      <c r="C6" s="9"/>
    </row>
    <row r="7" spans="1:3">
      <c r="A7" s="22" t="s">
        <v>455</v>
      </c>
      <c r="B7" s="22" t="s">
        <v>456</v>
      </c>
    </row>
    <row r="8" spans="1:3">
      <c r="A8" s="22" t="s">
        <v>457</v>
      </c>
      <c r="B8" s="22" t="s">
        <v>458</v>
      </c>
    </row>
    <row r="9" spans="1:3">
      <c r="A9" s="22" t="s">
        <v>459</v>
      </c>
      <c r="B9" s="22" t="s">
        <v>460</v>
      </c>
    </row>
    <row r="10" spans="1:3">
      <c r="A10" s="22" t="s">
        <v>461</v>
      </c>
      <c r="B10" s="22" t="s">
        <v>456</v>
      </c>
    </row>
    <row r="11" spans="1:3">
      <c r="A11" s="22" t="s">
        <v>462</v>
      </c>
      <c r="B11" s="22" t="s">
        <v>463</v>
      </c>
    </row>
    <row r="12" spans="1:3">
      <c r="A12" s="22" t="s">
        <v>464</v>
      </c>
      <c r="B12" s="22" t="s">
        <v>456</v>
      </c>
    </row>
    <row r="13" spans="1:3">
      <c r="A13" s="22" t="s">
        <v>465</v>
      </c>
      <c r="B13" s="22" t="s">
        <v>456</v>
      </c>
    </row>
    <row r="14" spans="1:3">
      <c r="A14" s="22" t="s">
        <v>466</v>
      </c>
      <c r="B14" s="22" t="s">
        <v>456</v>
      </c>
    </row>
    <row r="15" spans="1:3">
      <c r="A15" s="22" t="s">
        <v>467</v>
      </c>
      <c r="B15" s="22" t="s">
        <v>456</v>
      </c>
    </row>
    <row r="16" spans="1:3">
      <c r="A16" s="22" t="s">
        <v>468</v>
      </c>
      <c r="B16" s="22" t="s">
        <v>456</v>
      </c>
    </row>
    <row r="17" spans="1:2">
      <c r="A17" s="22" t="s">
        <v>469</v>
      </c>
      <c r="B17" s="22" t="s">
        <v>470</v>
      </c>
    </row>
    <row r="18" spans="1:2">
      <c r="A18" s="22" t="s">
        <v>471</v>
      </c>
      <c r="B18" s="22" t="s">
        <v>470</v>
      </c>
    </row>
    <row r="19" spans="1:2">
      <c r="A19" s="22" t="s">
        <v>472</v>
      </c>
      <c r="B19" s="22" t="s">
        <v>458</v>
      </c>
    </row>
    <row r="20" spans="1:2">
      <c r="A20" s="22" t="s">
        <v>473</v>
      </c>
      <c r="B20" s="22"/>
    </row>
    <row r="21" spans="1:2" ht="41.4">
      <c r="A21" s="22" t="s">
        <v>474</v>
      </c>
      <c r="B21" s="22" t="s">
        <v>475</v>
      </c>
    </row>
    <row r="22" spans="1:2">
      <c r="A22" s="22" t="s">
        <v>476</v>
      </c>
      <c r="B22" s="22">
        <v>2000000</v>
      </c>
    </row>
    <row r="23" spans="1:2">
      <c r="A23" s="22" t="s">
        <v>477</v>
      </c>
      <c r="B23" s="22" t="s">
        <v>478</v>
      </c>
    </row>
    <row r="24" spans="1:2">
      <c r="A24" s="22" t="s">
        <v>479</v>
      </c>
      <c r="B24" s="22" t="s">
        <v>480</v>
      </c>
    </row>
    <row r="25" spans="1:2">
      <c r="A25" s="22" t="s">
        <v>481</v>
      </c>
      <c r="B25" s="22" t="s">
        <v>482</v>
      </c>
    </row>
    <row r="26" spans="1:2">
      <c r="A26" s="22" t="s">
        <v>483</v>
      </c>
      <c r="B26" s="22" t="s">
        <v>484</v>
      </c>
    </row>
    <row r="27" spans="1:2">
      <c r="A27" s="22" t="s">
        <v>485</v>
      </c>
      <c r="B27" s="22" t="s">
        <v>486</v>
      </c>
    </row>
    <row r="28" spans="1:2">
      <c r="A28" s="22" t="s">
        <v>487</v>
      </c>
      <c r="B28" s="22" t="s">
        <v>488</v>
      </c>
    </row>
    <row r="29" spans="1:2">
      <c r="A29" s="22" t="s">
        <v>489</v>
      </c>
      <c r="B29" s="22" t="s">
        <v>490</v>
      </c>
    </row>
    <row r="30" spans="1:2">
      <c r="A30" s="22" t="s">
        <v>491</v>
      </c>
      <c r="B30" s="22" t="s">
        <v>492</v>
      </c>
    </row>
    <row r="31" spans="1:2">
      <c r="A31" s="22" t="s">
        <v>493</v>
      </c>
      <c r="B31" s="22">
        <v>0.9</v>
      </c>
    </row>
    <row r="32" spans="1:2">
      <c r="A32" s="22" t="s">
        <v>494</v>
      </c>
      <c r="B32" s="22" t="s">
        <v>495</v>
      </c>
    </row>
    <row r="33" spans="1:2" ht="27.6">
      <c r="A33" s="22" t="s">
        <v>496</v>
      </c>
      <c r="B33" s="22" t="s">
        <v>497</v>
      </c>
    </row>
    <row r="34" spans="1:2">
      <c r="A34" s="22" t="s">
        <v>498</v>
      </c>
      <c r="B34" s="22" t="s">
        <v>499</v>
      </c>
    </row>
    <row r="35" spans="1:2">
      <c r="A35" s="22" t="s">
        <v>500</v>
      </c>
      <c r="B35" s="22" t="s">
        <v>501</v>
      </c>
    </row>
    <row r="36" spans="1:2">
      <c r="A36" s="22" t="s">
        <v>502</v>
      </c>
      <c r="B36" s="22" t="s">
        <v>503</v>
      </c>
    </row>
    <row r="37" spans="1:2">
      <c r="A37" s="22" t="s">
        <v>504</v>
      </c>
      <c r="B37" s="22" t="s">
        <v>505</v>
      </c>
    </row>
    <row r="38" spans="1:2">
      <c r="A38" s="22" t="s">
        <v>506</v>
      </c>
      <c r="B38" s="22">
        <v>500</v>
      </c>
    </row>
    <row r="39" spans="1:2">
      <c r="A39" s="23" t="s">
        <v>507</v>
      </c>
      <c r="B39" s="24"/>
    </row>
    <row r="40" spans="1:2">
      <c r="A40" s="22" t="s">
        <v>508</v>
      </c>
      <c r="B40" s="22" t="s">
        <v>509</v>
      </c>
    </row>
    <row r="41" spans="1:2" ht="27.6">
      <c r="A41" s="22" t="s">
        <v>510</v>
      </c>
      <c r="B41" s="22" t="s">
        <v>509</v>
      </c>
    </row>
    <row r="42" spans="1:2">
      <c r="A42" s="22" t="s">
        <v>511</v>
      </c>
      <c r="B42" s="22" t="s">
        <v>509</v>
      </c>
    </row>
    <row r="43" spans="1:2">
      <c r="A43" s="22" t="s">
        <v>512</v>
      </c>
      <c r="B43" s="22" t="s">
        <v>509</v>
      </c>
    </row>
    <row r="44" spans="1:2">
      <c r="A44" s="22" t="s">
        <v>513</v>
      </c>
      <c r="B44" s="22" t="s">
        <v>509</v>
      </c>
    </row>
    <row r="45" spans="1:2">
      <c r="A45" s="22" t="s">
        <v>514</v>
      </c>
      <c r="B45" s="22" t="s">
        <v>509</v>
      </c>
    </row>
    <row r="46" spans="1:2">
      <c r="A46" s="22" t="s">
        <v>515</v>
      </c>
      <c r="B46" s="22" t="s">
        <v>509</v>
      </c>
    </row>
    <row r="47" spans="1:2">
      <c r="A47" s="22" t="s">
        <v>516</v>
      </c>
      <c r="B47" s="22" t="s">
        <v>509</v>
      </c>
    </row>
    <row r="48" spans="1:2">
      <c r="A48" s="23" t="s">
        <v>517</v>
      </c>
      <c r="B48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9"/>
  <sheetViews>
    <sheetView workbookViewId="0"/>
  </sheetViews>
  <sheetFormatPr defaultColWidth="9" defaultRowHeight="14.4"/>
  <cols>
    <col min="1" max="1" width="34" style="20" customWidth="1"/>
    <col min="2" max="7" width="20" style="20" customWidth="1"/>
    <col min="8" max="16384" width="9" style="20"/>
  </cols>
  <sheetData>
    <row r="1" spans="1:7">
      <c r="A1" s="21" t="s">
        <v>450</v>
      </c>
      <c r="B1" s="21" t="s">
        <v>518</v>
      </c>
      <c r="C1" s="21" t="s">
        <v>519</v>
      </c>
      <c r="D1" s="21" t="s">
        <v>520</v>
      </c>
      <c r="E1" s="21" t="s">
        <v>521</v>
      </c>
      <c r="F1" s="21" t="s">
        <v>522</v>
      </c>
      <c r="G1" s="21" t="s">
        <v>523</v>
      </c>
    </row>
    <row r="2" spans="1:7">
      <c r="A2" s="22" t="s">
        <v>46</v>
      </c>
      <c r="B2" s="22">
        <v>78430</v>
      </c>
      <c r="C2" s="22">
        <v>95190</v>
      </c>
      <c r="D2" s="22">
        <v>98040</v>
      </c>
      <c r="E2" s="22">
        <v>100890</v>
      </c>
      <c r="F2" s="22">
        <v>112654</v>
      </c>
      <c r="G2" s="22">
        <v>100890</v>
      </c>
    </row>
    <row r="3" spans="1:7">
      <c r="A3" s="22" t="s">
        <v>453</v>
      </c>
      <c r="B3" s="22"/>
      <c r="C3" s="22"/>
      <c r="D3" s="22"/>
      <c r="E3" s="22"/>
      <c r="F3" s="22"/>
      <c r="G3" s="22"/>
    </row>
    <row r="4" spans="1:7" ht="27.6">
      <c r="A4" s="22" t="s">
        <v>524</v>
      </c>
      <c r="B4" s="22" t="s">
        <v>525</v>
      </c>
      <c r="C4" s="22" t="s">
        <v>525</v>
      </c>
      <c r="D4" s="22" t="s">
        <v>526</v>
      </c>
      <c r="E4" s="22" t="s">
        <v>525</v>
      </c>
      <c r="F4" s="22" t="s">
        <v>526</v>
      </c>
      <c r="G4" s="22" t="s">
        <v>526</v>
      </c>
    </row>
    <row r="5" spans="1:7">
      <c r="A5" s="23" t="s">
        <v>49</v>
      </c>
      <c r="B5" s="24"/>
      <c r="C5" s="24"/>
      <c r="D5" s="24"/>
      <c r="E5" s="24"/>
      <c r="F5" s="24"/>
      <c r="G5" s="24"/>
    </row>
    <row r="6" spans="1:7">
      <c r="A6" s="22"/>
      <c r="B6" s="22"/>
      <c r="C6" s="11"/>
      <c r="D6" s="22"/>
      <c r="E6" s="22"/>
      <c r="F6" s="22"/>
      <c r="G6" s="22"/>
    </row>
    <row r="7" spans="1:7">
      <c r="A7" s="23" t="s">
        <v>454</v>
      </c>
      <c r="B7" s="24"/>
      <c r="C7" s="24"/>
      <c r="D7" s="24"/>
      <c r="E7" s="24"/>
      <c r="F7" s="24"/>
      <c r="G7" s="24"/>
    </row>
    <row r="8" spans="1:7">
      <c r="A8" s="22" t="s">
        <v>455</v>
      </c>
      <c r="B8" s="22" t="s">
        <v>456</v>
      </c>
      <c r="C8" s="22" t="s">
        <v>456</v>
      </c>
      <c r="D8" s="22" t="s">
        <v>456</v>
      </c>
      <c r="E8" s="22" t="s">
        <v>456</v>
      </c>
      <c r="F8" s="22" t="s">
        <v>456</v>
      </c>
      <c r="G8" s="22" t="s">
        <v>456</v>
      </c>
    </row>
    <row r="9" spans="1:7">
      <c r="A9" s="22" t="s">
        <v>457</v>
      </c>
      <c r="B9" s="22" t="s">
        <v>456</v>
      </c>
      <c r="C9" s="22" t="s">
        <v>456</v>
      </c>
      <c r="D9" s="22" t="s">
        <v>456</v>
      </c>
      <c r="E9" s="22" t="s">
        <v>456</v>
      </c>
      <c r="F9" s="22" t="s">
        <v>456</v>
      </c>
      <c r="G9" s="22" t="s">
        <v>456</v>
      </c>
    </row>
    <row r="10" spans="1:7">
      <c r="A10" s="22" t="s">
        <v>459</v>
      </c>
      <c r="B10" s="22" t="s">
        <v>460</v>
      </c>
      <c r="C10" s="22" t="s">
        <v>460</v>
      </c>
      <c r="D10" s="22" t="s">
        <v>460</v>
      </c>
      <c r="E10" s="22" t="s">
        <v>460</v>
      </c>
      <c r="F10" s="22" t="s">
        <v>460</v>
      </c>
      <c r="G10" s="22" t="s">
        <v>460</v>
      </c>
    </row>
    <row r="11" spans="1:7">
      <c r="A11" s="22" t="s">
        <v>461</v>
      </c>
      <c r="B11" s="22" t="s">
        <v>456</v>
      </c>
      <c r="C11" s="22" t="s">
        <v>456</v>
      </c>
      <c r="D11" s="22" t="s">
        <v>456</v>
      </c>
      <c r="E11" s="22" t="s">
        <v>456</v>
      </c>
      <c r="F11" s="22" t="s">
        <v>456</v>
      </c>
      <c r="G11" s="22" t="s">
        <v>456</v>
      </c>
    </row>
    <row r="12" spans="1:7">
      <c r="A12" s="22" t="s">
        <v>462</v>
      </c>
      <c r="B12" s="22" t="s">
        <v>463</v>
      </c>
      <c r="C12" s="22" t="s">
        <v>463</v>
      </c>
      <c r="D12" s="22" t="s">
        <v>463</v>
      </c>
      <c r="E12" s="22" t="s">
        <v>463</v>
      </c>
      <c r="F12" s="22" t="s">
        <v>463</v>
      </c>
      <c r="G12" s="22" t="s">
        <v>463</v>
      </c>
    </row>
    <row r="13" spans="1:7">
      <c r="A13" s="22" t="s">
        <v>464</v>
      </c>
      <c r="B13" s="22" t="s">
        <v>456</v>
      </c>
      <c r="C13" s="22" t="s">
        <v>456</v>
      </c>
      <c r="D13" s="22" t="s">
        <v>456</v>
      </c>
      <c r="E13" s="22" t="s">
        <v>456</v>
      </c>
      <c r="F13" s="22" t="s">
        <v>456</v>
      </c>
      <c r="G13" s="22" t="s">
        <v>456</v>
      </c>
    </row>
    <row r="14" spans="1:7">
      <c r="A14" s="22" t="s">
        <v>465</v>
      </c>
      <c r="B14" s="22" t="s">
        <v>456</v>
      </c>
      <c r="C14" s="22" t="s">
        <v>456</v>
      </c>
      <c r="D14" s="22" t="s">
        <v>456</v>
      </c>
      <c r="E14" s="22" t="s">
        <v>456</v>
      </c>
      <c r="F14" s="22" t="s">
        <v>456</v>
      </c>
      <c r="G14" s="22" t="s">
        <v>456</v>
      </c>
    </row>
    <row r="15" spans="1:7">
      <c r="A15" s="22" t="s">
        <v>466</v>
      </c>
      <c r="B15" s="22" t="s">
        <v>456</v>
      </c>
      <c r="C15" s="22" t="s">
        <v>456</v>
      </c>
      <c r="D15" s="22" t="s">
        <v>456</v>
      </c>
      <c r="E15" s="22" t="s">
        <v>456</v>
      </c>
      <c r="F15" s="22" t="s">
        <v>456</v>
      </c>
      <c r="G15" s="22" t="s">
        <v>456</v>
      </c>
    </row>
    <row r="16" spans="1:7">
      <c r="A16" s="22" t="s">
        <v>467</v>
      </c>
      <c r="B16" s="22" t="s">
        <v>456</v>
      </c>
      <c r="C16" s="22" t="s">
        <v>456</v>
      </c>
      <c r="D16" s="22" t="s">
        <v>456</v>
      </c>
      <c r="E16" s="22" t="s">
        <v>456</v>
      </c>
      <c r="F16" s="22" t="s">
        <v>456</v>
      </c>
      <c r="G16" s="22" t="s">
        <v>456</v>
      </c>
    </row>
    <row r="17" spans="1:7">
      <c r="A17" s="22" t="s">
        <v>468</v>
      </c>
      <c r="B17" s="22" t="s">
        <v>456</v>
      </c>
      <c r="C17" s="22" t="s">
        <v>456</v>
      </c>
      <c r="D17" s="22" t="s">
        <v>456</v>
      </c>
      <c r="E17" s="22" t="s">
        <v>456</v>
      </c>
      <c r="F17" s="22" t="s">
        <v>456</v>
      </c>
      <c r="G17" s="22" t="s">
        <v>456</v>
      </c>
    </row>
    <row r="18" spans="1:7">
      <c r="A18" s="22" t="s">
        <v>469</v>
      </c>
      <c r="B18" s="22" t="s">
        <v>470</v>
      </c>
      <c r="C18" s="22" t="s">
        <v>470</v>
      </c>
      <c r="D18" s="22" t="s">
        <v>470</v>
      </c>
      <c r="E18" s="22" t="s">
        <v>470</v>
      </c>
      <c r="F18" s="22" t="s">
        <v>470</v>
      </c>
      <c r="G18" s="22" t="s">
        <v>470</v>
      </c>
    </row>
    <row r="19" spans="1:7">
      <c r="A19" s="22" t="s">
        <v>471</v>
      </c>
      <c r="B19" s="22" t="s">
        <v>456</v>
      </c>
      <c r="C19" s="22" t="s">
        <v>456</v>
      </c>
      <c r="D19" s="22" t="s">
        <v>456</v>
      </c>
      <c r="E19" s="22" t="s">
        <v>456</v>
      </c>
      <c r="F19" s="22" t="s">
        <v>456</v>
      </c>
      <c r="G19" s="22" t="s">
        <v>456</v>
      </c>
    </row>
    <row r="20" spans="1:7">
      <c r="A20" s="22" t="s">
        <v>472</v>
      </c>
      <c r="B20" s="22" t="s">
        <v>458</v>
      </c>
      <c r="C20" s="22" t="s">
        <v>456</v>
      </c>
      <c r="D20" s="22" t="s">
        <v>456</v>
      </c>
      <c r="E20" s="22" t="s">
        <v>470</v>
      </c>
      <c r="F20" s="22" t="s">
        <v>470</v>
      </c>
      <c r="G20" s="22" t="s">
        <v>458</v>
      </c>
    </row>
    <row r="21" spans="1:7">
      <c r="A21" s="22" t="s">
        <v>473</v>
      </c>
      <c r="B21" s="22"/>
      <c r="C21" s="22"/>
      <c r="D21" s="22"/>
      <c r="E21" s="22"/>
      <c r="F21" s="22"/>
      <c r="G21" s="22"/>
    </row>
    <row r="22" spans="1:7" ht="41.4">
      <c r="A22" s="22" t="s">
        <v>474</v>
      </c>
      <c r="B22" s="22" t="s">
        <v>475</v>
      </c>
      <c r="C22" s="22" t="s">
        <v>475</v>
      </c>
      <c r="D22" s="22" t="s">
        <v>475</v>
      </c>
      <c r="E22" s="22" t="s">
        <v>475</v>
      </c>
      <c r="F22" s="22" t="s">
        <v>475</v>
      </c>
      <c r="G22" s="22" t="s">
        <v>475</v>
      </c>
    </row>
    <row r="23" spans="1:7">
      <c r="A23" s="22" t="s">
        <v>476</v>
      </c>
      <c r="B23" s="22">
        <v>3000000</v>
      </c>
      <c r="C23" s="22">
        <v>3000000</v>
      </c>
      <c r="D23" s="22">
        <v>3000000</v>
      </c>
      <c r="E23" s="22">
        <v>3000000</v>
      </c>
      <c r="F23" s="22">
        <v>3000000</v>
      </c>
      <c r="G23" s="22">
        <v>3000000</v>
      </c>
    </row>
    <row r="24" spans="1:7">
      <c r="A24" s="22" t="s">
        <v>477</v>
      </c>
      <c r="B24" s="22" t="s">
        <v>478</v>
      </c>
      <c r="C24" s="22" t="s">
        <v>478</v>
      </c>
      <c r="D24" s="22" t="s">
        <v>478</v>
      </c>
      <c r="E24" s="22" t="s">
        <v>478</v>
      </c>
      <c r="F24" s="22" t="s">
        <v>478</v>
      </c>
      <c r="G24" s="22" t="s">
        <v>478</v>
      </c>
    </row>
    <row r="25" spans="1:7">
      <c r="A25" s="22" t="s">
        <v>479</v>
      </c>
      <c r="B25" s="22" t="s">
        <v>480</v>
      </c>
      <c r="C25" s="22" t="s">
        <v>480</v>
      </c>
      <c r="D25" s="22" t="s">
        <v>480</v>
      </c>
      <c r="E25" s="22" t="s">
        <v>480</v>
      </c>
      <c r="F25" s="22" t="s">
        <v>480</v>
      </c>
      <c r="G25" s="22" t="s">
        <v>480</v>
      </c>
    </row>
    <row r="26" spans="1:7">
      <c r="A26" s="22" t="s">
        <v>481</v>
      </c>
      <c r="B26" s="22" t="s">
        <v>482</v>
      </c>
      <c r="C26" s="22" t="s">
        <v>482</v>
      </c>
      <c r="D26" s="22" t="s">
        <v>482</v>
      </c>
      <c r="E26" s="22" t="s">
        <v>482</v>
      </c>
      <c r="F26" s="22" t="s">
        <v>482</v>
      </c>
      <c r="G26" s="22" t="s">
        <v>482</v>
      </c>
    </row>
    <row r="27" spans="1:7">
      <c r="A27" s="22" t="s">
        <v>483</v>
      </c>
      <c r="B27" s="22" t="s">
        <v>484</v>
      </c>
      <c r="C27" s="22" t="s">
        <v>484</v>
      </c>
      <c r="D27" s="22" t="s">
        <v>484</v>
      </c>
      <c r="E27" s="22" t="s">
        <v>484</v>
      </c>
      <c r="F27" s="22" t="s">
        <v>484</v>
      </c>
      <c r="G27" s="22" t="s">
        <v>484</v>
      </c>
    </row>
    <row r="28" spans="1:7" ht="27.6">
      <c r="A28" s="22" t="s">
        <v>485</v>
      </c>
      <c r="B28" s="22" t="s">
        <v>486</v>
      </c>
      <c r="C28" s="22" t="s">
        <v>527</v>
      </c>
      <c r="D28" s="22" t="s">
        <v>527</v>
      </c>
      <c r="E28" s="22" t="s">
        <v>528</v>
      </c>
      <c r="F28" s="22" t="s">
        <v>528</v>
      </c>
      <c r="G28" s="22" t="s">
        <v>529</v>
      </c>
    </row>
    <row r="29" spans="1:7">
      <c r="A29" s="22" t="s">
        <v>487</v>
      </c>
      <c r="B29" s="22" t="s">
        <v>488</v>
      </c>
      <c r="C29" s="22" t="s">
        <v>488</v>
      </c>
      <c r="D29" s="22" t="s">
        <v>488</v>
      </c>
      <c r="E29" s="22" t="s">
        <v>488</v>
      </c>
      <c r="F29" s="22" t="s">
        <v>488</v>
      </c>
      <c r="G29" s="22" t="s">
        <v>488</v>
      </c>
    </row>
    <row r="30" spans="1:7" ht="41.4">
      <c r="A30" s="22" t="s">
        <v>489</v>
      </c>
      <c r="B30" s="22" t="s">
        <v>490</v>
      </c>
      <c r="C30" s="22" t="s">
        <v>490</v>
      </c>
      <c r="D30" s="22" t="s">
        <v>530</v>
      </c>
      <c r="E30" s="22" t="s">
        <v>490</v>
      </c>
      <c r="F30" s="22" t="s">
        <v>531</v>
      </c>
      <c r="G30" s="22" t="s">
        <v>532</v>
      </c>
    </row>
    <row r="31" spans="1:7">
      <c r="A31" s="22" t="s">
        <v>491</v>
      </c>
      <c r="B31" s="22" t="s">
        <v>492</v>
      </c>
      <c r="C31" s="22" t="s">
        <v>492</v>
      </c>
      <c r="D31" s="22" t="s">
        <v>533</v>
      </c>
      <c r="E31" s="22" t="s">
        <v>534</v>
      </c>
      <c r="F31" s="22" t="s">
        <v>534</v>
      </c>
      <c r="G31" s="22" t="s">
        <v>533</v>
      </c>
    </row>
    <row r="32" spans="1:7">
      <c r="A32" s="22" t="s">
        <v>493</v>
      </c>
      <c r="B32" s="22">
        <v>0.9</v>
      </c>
      <c r="C32" s="22">
        <v>0.9</v>
      </c>
      <c r="D32" s="22">
        <v>0.9</v>
      </c>
      <c r="E32" s="22">
        <v>0.9</v>
      </c>
      <c r="F32" s="22">
        <v>0.9</v>
      </c>
      <c r="G32" s="22">
        <v>0.9</v>
      </c>
    </row>
    <row r="33" spans="1:7">
      <c r="A33" s="22" t="s">
        <v>494</v>
      </c>
      <c r="B33" s="22" t="s">
        <v>495</v>
      </c>
      <c r="C33" s="22" t="s">
        <v>495</v>
      </c>
      <c r="D33" s="22" t="s">
        <v>495</v>
      </c>
      <c r="E33" s="22" t="s">
        <v>495</v>
      </c>
      <c r="F33" s="22" t="s">
        <v>495</v>
      </c>
      <c r="G33" s="22" t="s">
        <v>495</v>
      </c>
    </row>
    <row r="34" spans="1:7" ht="27.6">
      <c r="A34" s="22" t="s">
        <v>496</v>
      </c>
      <c r="B34" s="22" t="s">
        <v>497</v>
      </c>
      <c r="C34" s="22" t="s">
        <v>497</v>
      </c>
      <c r="D34" s="22" t="s">
        <v>497</v>
      </c>
      <c r="E34" s="22" t="s">
        <v>497</v>
      </c>
      <c r="F34" s="22" t="s">
        <v>497</v>
      </c>
      <c r="G34" s="22" t="s">
        <v>497</v>
      </c>
    </row>
    <row r="35" spans="1:7">
      <c r="A35" s="22" t="s">
        <v>498</v>
      </c>
      <c r="B35" s="22" t="s">
        <v>499</v>
      </c>
      <c r="C35" s="22" t="s">
        <v>499</v>
      </c>
      <c r="D35" s="22" t="s">
        <v>499</v>
      </c>
      <c r="E35" s="22" t="s">
        <v>499</v>
      </c>
      <c r="F35" s="22" t="s">
        <v>499</v>
      </c>
      <c r="G35" s="22" t="s">
        <v>499</v>
      </c>
    </row>
    <row r="36" spans="1:7">
      <c r="A36" s="22" t="s">
        <v>500</v>
      </c>
      <c r="B36" s="22" t="s">
        <v>501</v>
      </c>
      <c r="C36" s="22" t="s">
        <v>501</v>
      </c>
      <c r="D36" s="22" t="s">
        <v>501</v>
      </c>
      <c r="E36" s="22" t="s">
        <v>501</v>
      </c>
      <c r="F36" s="22" t="s">
        <v>501</v>
      </c>
      <c r="G36" s="22" t="s">
        <v>501</v>
      </c>
    </row>
    <row r="37" spans="1:7">
      <c r="A37" s="22" t="s">
        <v>502</v>
      </c>
      <c r="B37" s="22" t="s">
        <v>503</v>
      </c>
      <c r="C37" s="22" t="s">
        <v>503</v>
      </c>
      <c r="D37" s="22" t="s">
        <v>503</v>
      </c>
      <c r="E37" s="22" t="s">
        <v>503</v>
      </c>
      <c r="F37" s="22" t="s">
        <v>503</v>
      </c>
      <c r="G37" s="22" t="s">
        <v>503</v>
      </c>
    </row>
    <row r="38" spans="1:7">
      <c r="A38" s="22" t="s">
        <v>504</v>
      </c>
      <c r="B38" s="22" t="s">
        <v>505</v>
      </c>
      <c r="C38" s="22" t="s">
        <v>505</v>
      </c>
      <c r="D38" s="22" t="s">
        <v>505</v>
      </c>
      <c r="E38" s="22" t="s">
        <v>505</v>
      </c>
      <c r="F38" s="22" t="s">
        <v>505</v>
      </c>
      <c r="G38" s="22" t="s">
        <v>505</v>
      </c>
    </row>
    <row r="39" spans="1:7">
      <c r="A39" s="22" t="s">
        <v>506</v>
      </c>
      <c r="B39" s="22">
        <v>500</v>
      </c>
      <c r="C39" s="22">
        <v>500</v>
      </c>
      <c r="D39" s="22">
        <v>500</v>
      </c>
      <c r="E39" s="22">
        <v>500</v>
      </c>
      <c r="F39" s="22">
        <v>500</v>
      </c>
      <c r="G39" s="22">
        <v>500</v>
      </c>
    </row>
    <row r="40" spans="1:7">
      <c r="A40" s="23" t="s">
        <v>507</v>
      </c>
      <c r="B40" s="24"/>
      <c r="C40" s="24"/>
      <c r="D40" s="24"/>
      <c r="E40" s="24"/>
      <c r="F40" s="24"/>
      <c r="G40" s="24"/>
    </row>
    <row r="41" spans="1:7">
      <c r="A41" s="22" t="s">
        <v>508</v>
      </c>
      <c r="B41" s="22" t="s">
        <v>509</v>
      </c>
      <c r="C41" s="22" t="s">
        <v>509</v>
      </c>
      <c r="D41" s="22" t="s">
        <v>509</v>
      </c>
      <c r="E41" s="22" t="s">
        <v>509</v>
      </c>
      <c r="F41" s="22" t="s">
        <v>509</v>
      </c>
      <c r="G41" s="22" t="s">
        <v>509</v>
      </c>
    </row>
    <row r="42" spans="1:7" ht="27.6">
      <c r="A42" s="22" t="s">
        <v>510</v>
      </c>
      <c r="B42" s="22" t="s">
        <v>509</v>
      </c>
      <c r="C42" s="22" t="s">
        <v>509</v>
      </c>
      <c r="D42" s="22" t="s">
        <v>509</v>
      </c>
      <c r="E42" s="22" t="s">
        <v>509</v>
      </c>
      <c r="F42" s="22" t="s">
        <v>509</v>
      </c>
      <c r="G42" s="22" t="s">
        <v>509</v>
      </c>
    </row>
    <row r="43" spans="1:7">
      <c r="A43" s="22" t="s">
        <v>511</v>
      </c>
      <c r="B43" s="22" t="s">
        <v>509</v>
      </c>
      <c r="C43" s="22" t="s">
        <v>509</v>
      </c>
      <c r="D43" s="22" t="s">
        <v>509</v>
      </c>
      <c r="E43" s="22" t="s">
        <v>509</v>
      </c>
      <c r="F43" s="22" t="s">
        <v>509</v>
      </c>
      <c r="G43" s="22" t="s">
        <v>509</v>
      </c>
    </row>
    <row r="44" spans="1:7">
      <c r="A44" s="22" t="s">
        <v>512</v>
      </c>
      <c r="B44" s="22" t="s">
        <v>509</v>
      </c>
      <c r="C44" s="22" t="s">
        <v>509</v>
      </c>
      <c r="D44" s="22" t="s">
        <v>509</v>
      </c>
      <c r="E44" s="22" t="s">
        <v>509</v>
      </c>
      <c r="F44" s="22" t="s">
        <v>509</v>
      </c>
      <c r="G44" s="22" t="s">
        <v>509</v>
      </c>
    </row>
    <row r="45" spans="1:7">
      <c r="A45" s="22" t="s">
        <v>513</v>
      </c>
      <c r="B45" s="22" t="s">
        <v>509</v>
      </c>
      <c r="C45" s="22" t="s">
        <v>509</v>
      </c>
      <c r="D45" s="22" t="s">
        <v>509</v>
      </c>
      <c r="E45" s="22" t="s">
        <v>509</v>
      </c>
      <c r="F45" s="22" t="s">
        <v>509</v>
      </c>
      <c r="G45" s="22" t="s">
        <v>509</v>
      </c>
    </row>
    <row r="46" spans="1:7">
      <c r="A46" s="22" t="s">
        <v>514</v>
      </c>
      <c r="B46" s="22" t="s">
        <v>509</v>
      </c>
      <c r="C46" s="22" t="s">
        <v>509</v>
      </c>
      <c r="D46" s="22" t="s">
        <v>509</v>
      </c>
      <c r="E46" s="22" t="s">
        <v>509</v>
      </c>
      <c r="F46" s="22" t="s">
        <v>509</v>
      </c>
      <c r="G46" s="22" t="s">
        <v>509</v>
      </c>
    </row>
    <row r="47" spans="1:7">
      <c r="A47" s="22" t="s">
        <v>515</v>
      </c>
      <c r="B47" s="22" t="s">
        <v>509</v>
      </c>
      <c r="C47" s="22" t="s">
        <v>509</v>
      </c>
      <c r="D47" s="22" t="s">
        <v>509</v>
      </c>
      <c r="E47" s="22" t="s">
        <v>509</v>
      </c>
      <c r="F47" s="22" t="s">
        <v>509</v>
      </c>
      <c r="G47" s="22" t="s">
        <v>509</v>
      </c>
    </row>
    <row r="48" spans="1:7">
      <c r="A48" s="22" t="s">
        <v>516</v>
      </c>
      <c r="B48" s="22" t="s">
        <v>509</v>
      </c>
      <c r="C48" s="22" t="s">
        <v>509</v>
      </c>
      <c r="D48" s="22" t="s">
        <v>509</v>
      </c>
      <c r="E48" s="22" t="s">
        <v>509</v>
      </c>
      <c r="F48" s="22" t="s">
        <v>509</v>
      </c>
      <c r="G48" s="22" t="s">
        <v>509</v>
      </c>
    </row>
    <row r="49" spans="1:7">
      <c r="A49" s="23" t="s">
        <v>517</v>
      </c>
      <c r="B49" s="24"/>
      <c r="C49" s="24"/>
      <c r="D49" s="24"/>
      <c r="E49" s="24"/>
      <c r="F49" s="24"/>
      <c r="G49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8"/>
  <sheetViews>
    <sheetView workbookViewId="0"/>
  </sheetViews>
  <sheetFormatPr defaultColWidth="9" defaultRowHeight="14.4"/>
  <cols>
    <col min="1" max="1" width="34" style="20" customWidth="1"/>
    <col min="2" max="6" width="20" style="20" customWidth="1"/>
    <col min="7" max="16384" width="9" style="20"/>
  </cols>
  <sheetData>
    <row r="1" spans="1:6" ht="27.6">
      <c r="A1" s="21" t="s">
        <v>450</v>
      </c>
      <c r="B1" s="21" t="s">
        <v>535</v>
      </c>
      <c r="C1" s="21" t="s">
        <v>536</v>
      </c>
      <c r="D1" s="21" t="s">
        <v>537</v>
      </c>
      <c r="E1" s="21" t="s">
        <v>538</v>
      </c>
      <c r="F1" s="21" t="s">
        <v>539</v>
      </c>
    </row>
    <row r="2" spans="1:6">
      <c r="A2" s="22" t="s">
        <v>46</v>
      </c>
      <c r="B2" s="22">
        <v>134050</v>
      </c>
      <c r="C2" s="22">
        <v>146525</v>
      </c>
      <c r="D2" s="22">
        <v>146525</v>
      </c>
      <c r="E2" s="22">
        <v>171480</v>
      </c>
      <c r="F2" s="22">
        <v>183245</v>
      </c>
    </row>
    <row r="3" spans="1:6">
      <c r="A3" s="22" t="s">
        <v>453</v>
      </c>
      <c r="B3" s="22"/>
      <c r="C3" s="22"/>
      <c r="D3" s="22"/>
      <c r="E3" s="22"/>
      <c r="F3" s="22"/>
    </row>
    <row r="4" spans="1:6">
      <c r="A4" s="23" t="s">
        <v>49</v>
      </c>
      <c r="B4" s="24"/>
      <c r="C4" s="24"/>
      <c r="D4" s="24"/>
      <c r="E4" s="24"/>
      <c r="F4" s="24"/>
    </row>
    <row r="5" spans="1:6">
      <c r="A5" s="22"/>
      <c r="B5" s="22"/>
      <c r="C5" s="22"/>
      <c r="D5" s="22"/>
      <c r="E5" s="22"/>
      <c r="F5" s="22"/>
    </row>
    <row r="6" spans="1:6">
      <c r="A6" s="23" t="s">
        <v>454</v>
      </c>
      <c r="B6" s="24"/>
      <c r="C6" s="10"/>
      <c r="D6" s="24"/>
      <c r="E6" s="24"/>
      <c r="F6" s="24"/>
    </row>
    <row r="7" spans="1:6">
      <c r="A7" s="22" t="s">
        <v>455</v>
      </c>
      <c r="B7" s="22" t="s">
        <v>456</v>
      </c>
      <c r="C7" s="22" t="s">
        <v>456</v>
      </c>
      <c r="D7" s="22" t="s">
        <v>456</v>
      </c>
      <c r="E7" s="22" t="s">
        <v>456</v>
      </c>
      <c r="F7" s="22" t="s">
        <v>456</v>
      </c>
    </row>
    <row r="8" spans="1:6">
      <c r="A8" s="22" t="s">
        <v>457</v>
      </c>
      <c r="B8" s="22" t="s">
        <v>456</v>
      </c>
      <c r="C8" s="22" t="s">
        <v>456</v>
      </c>
      <c r="D8" s="22" t="s">
        <v>456</v>
      </c>
      <c r="E8" s="22" t="s">
        <v>456</v>
      </c>
      <c r="F8" s="22" t="s">
        <v>456</v>
      </c>
    </row>
    <row r="9" spans="1:6">
      <c r="A9" s="22" t="s">
        <v>459</v>
      </c>
      <c r="B9" s="22" t="s">
        <v>460</v>
      </c>
      <c r="C9" s="22" t="s">
        <v>460</v>
      </c>
      <c r="D9" s="22" t="s">
        <v>460</v>
      </c>
      <c r="E9" s="22" t="s">
        <v>460</v>
      </c>
      <c r="F9" s="22" t="s">
        <v>460</v>
      </c>
    </row>
    <row r="10" spans="1:6">
      <c r="A10" s="22" t="s">
        <v>461</v>
      </c>
      <c r="B10" s="22" t="s">
        <v>456</v>
      </c>
      <c r="C10" s="22" t="s">
        <v>456</v>
      </c>
      <c r="D10" s="22" t="s">
        <v>456</v>
      </c>
      <c r="E10" s="22" t="s">
        <v>456</v>
      </c>
      <c r="F10" s="22" t="s">
        <v>456</v>
      </c>
    </row>
    <row r="11" spans="1:6" ht="27.6">
      <c r="A11" s="22" t="s">
        <v>462</v>
      </c>
      <c r="B11" s="22" t="s">
        <v>540</v>
      </c>
      <c r="C11" s="22" t="s">
        <v>540</v>
      </c>
      <c r="D11" s="22" t="s">
        <v>540</v>
      </c>
      <c r="E11" s="22" t="s">
        <v>540</v>
      </c>
      <c r="F11" s="22" t="s">
        <v>540</v>
      </c>
    </row>
    <row r="12" spans="1:6">
      <c r="A12" s="22" t="s">
        <v>464</v>
      </c>
      <c r="B12" s="22" t="s">
        <v>456</v>
      </c>
      <c r="C12" s="22" t="s">
        <v>456</v>
      </c>
      <c r="D12" s="22" t="s">
        <v>456</v>
      </c>
      <c r="E12" s="22" t="s">
        <v>456</v>
      </c>
      <c r="F12" s="22" t="s">
        <v>456</v>
      </c>
    </row>
    <row r="13" spans="1:6">
      <c r="A13" s="22" t="s">
        <v>465</v>
      </c>
      <c r="B13" s="22" t="s">
        <v>456</v>
      </c>
      <c r="C13" s="22" t="s">
        <v>456</v>
      </c>
      <c r="D13" s="22" t="s">
        <v>456</v>
      </c>
      <c r="E13" s="22" t="s">
        <v>456</v>
      </c>
      <c r="F13" s="22" t="s">
        <v>456</v>
      </c>
    </row>
    <row r="14" spans="1:6">
      <c r="A14" s="22" t="s">
        <v>466</v>
      </c>
      <c r="B14" s="22" t="s">
        <v>456</v>
      </c>
      <c r="C14" s="22" t="s">
        <v>456</v>
      </c>
      <c r="D14" s="22" t="s">
        <v>456</v>
      </c>
      <c r="E14" s="22" t="s">
        <v>456</v>
      </c>
      <c r="F14" s="22" t="s">
        <v>456</v>
      </c>
    </row>
    <row r="15" spans="1:6">
      <c r="A15" s="22" t="s">
        <v>467</v>
      </c>
      <c r="B15" s="22" t="s">
        <v>456</v>
      </c>
      <c r="C15" s="22" t="s">
        <v>456</v>
      </c>
      <c r="D15" s="22" t="s">
        <v>456</v>
      </c>
      <c r="E15" s="22" t="s">
        <v>456</v>
      </c>
      <c r="F15" s="22" t="s">
        <v>456</v>
      </c>
    </row>
    <row r="16" spans="1:6">
      <c r="A16" s="22" t="s">
        <v>468</v>
      </c>
      <c r="B16" s="22" t="s">
        <v>456</v>
      </c>
      <c r="C16" s="22" t="s">
        <v>456</v>
      </c>
      <c r="D16" s="22" t="s">
        <v>456</v>
      </c>
      <c r="E16" s="22" t="s">
        <v>456</v>
      </c>
      <c r="F16" s="22" t="s">
        <v>456</v>
      </c>
    </row>
    <row r="17" spans="1:6">
      <c r="A17" s="22" t="s">
        <v>469</v>
      </c>
      <c r="B17" s="22" t="s">
        <v>458</v>
      </c>
      <c r="C17" s="22" t="s">
        <v>470</v>
      </c>
      <c r="D17" s="22" t="s">
        <v>470</v>
      </c>
      <c r="E17" s="22" t="s">
        <v>470</v>
      </c>
      <c r="F17" s="22" t="s">
        <v>470</v>
      </c>
    </row>
    <row r="18" spans="1:6">
      <c r="A18" s="22" t="s">
        <v>471</v>
      </c>
      <c r="B18" s="22" t="s">
        <v>456</v>
      </c>
      <c r="C18" s="22" t="s">
        <v>456</v>
      </c>
      <c r="D18" s="22" t="s">
        <v>456</v>
      </c>
      <c r="E18" s="22" t="s">
        <v>456</v>
      </c>
      <c r="F18" s="22" t="s">
        <v>456</v>
      </c>
    </row>
    <row r="19" spans="1:6">
      <c r="A19" s="22" t="s">
        <v>472</v>
      </c>
      <c r="B19" s="22" t="s">
        <v>458</v>
      </c>
      <c r="C19" s="22" t="s">
        <v>456</v>
      </c>
      <c r="D19" s="22" t="s">
        <v>456</v>
      </c>
      <c r="E19" s="22" t="s">
        <v>458</v>
      </c>
      <c r="F19" s="22" t="s">
        <v>456</v>
      </c>
    </row>
    <row r="20" spans="1:6">
      <c r="A20" s="22" t="s">
        <v>473</v>
      </c>
      <c r="B20" s="22"/>
      <c r="C20" s="22"/>
      <c r="D20" s="22"/>
      <c r="E20" s="22"/>
      <c r="F20" s="22"/>
    </row>
    <row r="21" spans="1:6" ht="41.4">
      <c r="A21" s="22" t="s">
        <v>474</v>
      </c>
      <c r="B21" s="22" t="s">
        <v>475</v>
      </c>
      <c r="C21" s="22" t="s">
        <v>475</v>
      </c>
      <c r="D21" s="22" t="s">
        <v>475</v>
      </c>
      <c r="E21" s="22" t="s">
        <v>475</v>
      </c>
      <c r="F21" s="22" t="s">
        <v>475</v>
      </c>
    </row>
    <row r="22" spans="1:6">
      <c r="A22" s="22" t="s">
        <v>476</v>
      </c>
      <c r="B22" s="22">
        <v>3000000</v>
      </c>
      <c r="C22" s="22">
        <v>3000000</v>
      </c>
      <c r="D22" s="22">
        <v>3000000</v>
      </c>
      <c r="E22" s="22">
        <v>3000000</v>
      </c>
      <c r="F22" s="22">
        <v>3000000</v>
      </c>
    </row>
    <row r="23" spans="1:6">
      <c r="A23" s="22" t="s">
        <v>477</v>
      </c>
      <c r="B23" s="22" t="s">
        <v>478</v>
      </c>
      <c r="C23" s="22" t="s">
        <v>478</v>
      </c>
      <c r="D23" s="22" t="s">
        <v>478</v>
      </c>
      <c r="E23" s="22" t="s">
        <v>478</v>
      </c>
      <c r="F23" s="22" t="s">
        <v>478</v>
      </c>
    </row>
    <row r="24" spans="1:6">
      <c r="A24" s="22" t="s">
        <v>479</v>
      </c>
      <c r="B24" s="22" t="s">
        <v>480</v>
      </c>
      <c r="C24" s="22" t="s">
        <v>480</v>
      </c>
      <c r="D24" s="22" t="s">
        <v>480</v>
      </c>
      <c r="E24" s="22" t="s">
        <v>480</v>
      </c>
      <c r="F24" s="22" t="s">
        <v>480</v>
      </c>
    </row>
    <row r="25" spans="1:6">
      <c r="A25" s="22" t="s">
        <v>481</v>
      </c>
      <c r="B25" s="22" t="s">
        <v>541</v>
      </c>
      <c r="C25" s="22" t="s">
        <v>541</v>
      </c>
      <c r="D25" s="22" t="s">
        <v>541</v>
      </c>
      <c r="E25" s="22" t="s">
        <v>541</v>
      </c>
      <c r="F25" s="22" t="s">
        <v>541</v>
      </c>
    </row>
    <row r="26" spans="1:6">
      <c r="A26" s="22" t="s">
        <v>483</v>
      </c>
      <c r="B26" s="22" t="s">
        <v>484</v>
      </c>
      <c r="C26" s="22" t="s">
        <v>484</v>
      </c>
      <c r="D26" s="22" t="s">
        <v>484</v>
      </c>
      <c r="E26" s="22" t="s">
        <v>484</v>
      </c>
      <c r="F26" s="22" t="s">
        <v>484</v>
      </c>
    </row>
    <row r="27" spans="1:6" ht="27.6">
      <c r="A27" s="22" t="s">
        <v>485</v>
      </c>
      <c r="B27" s="22" t="s">
        <v>486</v>
      </c>
      <c r="C27" s="22" t="s">
        <v>527</v>
      </c>
      <c r="D27" s="22" t="s">
        <v>527</v>
      </c>
      <c r="E27" s="22" t="s">
        <v>529</v>
      </c>
      <c r="F27" s="22" t="s">
        <v>542</v>
      </c>
    </row>
    <row r="28" spans="1:6">
      <c r="A28" s="22" t="s">
        <v>487</v>
      </c>
      <c r="B28" s="22" t="s">
        <v>488</v>
      </c>
      <c r="C28" s="22" t="s">
        <v>488</v>
      </c>
      <c r="D28" s="22" t="s">
        <v>488</v>
      </c>
      <c r="E28" s="22" t="s">
        <v>488</v>
      </c>
      <c r="F28" s="22" t="s">
        <v>488</v>
      </c>
    </row>
    <row r="29" spans="1:6" ht="41.4">
      <c r="A29" s="22" t="s">
        <v>489</v>
      </c>
      <c r="B29" s="22" t="s">
        <v>490</v>
      </c>
      <c r="C29" s="22" t="s">
        <v>490</v>
      </c>
      <c r="D29" s="22" t="s">
        <v>530</v>
      </c>
      <c r="E29" s="22" t="s">
        <v>543</v>
      </c>
      <c r="F29" s="22" t="s">
        <v>543</v>
      </c>
    </row>
    <row r="30" spans="1:6">
      <c r="A30" s="22" t="s">
        <v>491</v>
      </c>
      <c r="B30" s="22" t="s">
        <v>492</v>
      </c>
      <c r="C30" s="22" t="s">
        <v>492</v>
      </c>
      <c r="D30" s="22" t="s">
        <v>533</v>
      </c>
      <c r="E30" s="22" t="s">
        <v>533</v>
      </c>
      <c r="F30" s="22" t="s">
        <v>533</v>
      </c>
    </row>
    <row r="31" spans="1:6">
      <c r="A31" s="22" t="s">
        <v>493</v>
      </c>
      <c r="B31" s="22">
        <v>0.9</v>
      </c>
      <c r="C31" s="22">
        <v>0.9</v>
      </c>
      <c r="D31" s="22">
        <v>0.9</v>
      </c>
      <c r="E31" s="22">
        <v>0.9</v>
      </c>
      <c r="F31" s="22">
        <v>0.9</v>
      </c>
    </row>
    <row r="32" spans="1:6">
      <c r="A32" s="22" t="s">
        <v>494</v>
      </c>
      <c r="B32" s="22" t="s">
        <v>495</v>
      </c>
      <c r="C32" s="22" t="s">
        <v>495</v>
      </c>
      <c r="D32" s="22" t="s">
        <v>495</v>
      </c>
      <c r="E32" s="22" t="s">
        <v>495</v>
      </c>
      <c r="F32" s="22" t="s">
        <v>495</v>
      </c>
    </row>
    <row r="33" spans="1:6" ht="27.6">
      <c r="A33" s="22" t="s">
        <v>496</v>
      </c>
      <c r="B33" s="22" t="s">
        <v>497</v>
      </c>
      <c r="C33" s="22" t="s">
        <v>497</v>
      </c>
      <c r="D33" s="22" t="s">
        <v>497</v>
      </c>
      <c r="E33" s="22" t="s">
        <v>497</v>
      </c>
      <c r="F33" s="22" t="s">
        <v>497</v>
      </c>
    </row>
    <row r="34" spans="1:6">
      <c r="A34" s="22" t="s">
        <v>498</v>
      </c>
      <c r="B34" s="22" t="s">
        <v>544</v>
      </c>
      <c r="C34" s="22" t="s">
        <v>544</v>
      </c>
      <c r="D34" s="22" t="s">
        <v>544</v>
      </c>
      <c r="E34" s="22" t="s">
        <v>544</v>
      </c>
      <c r="F34" s="22" t="s">
        <v>544</v>
      </c>
    </row>
    <row r="35" spans="1:6">
      <c r="A35" s="22" t="s">
        <v>500</v>
      </c>
      <c r="B35" s="22" t="s">
        <v>545</v>
      </c>
      <c r="C35" s="22" t="s">
        <v>545</v>
      </c>
      <c r="D35" s="22" t="s">
        <v>545</v>
      </c>
      <c r="E35" s="22" t="s">
        <v>545</v>
      </c>
      <c r="F35" s="22" t="s">
        <v>545</v>
      </c>
    </row>
    <row r="36" spans="1:6">
      <c r="A36" s="22" t="s">
        <v>502</v>
      </c>
      <c r="B36" s="22" t="s">
        <v>503</v>
      </c>
      <c r="C36" s="22" t="s">
        <v>503</v>
      </c>
      <c r="D36" s="22" t="s">
        <v>503</v>
      </c>
      <c r="E36" s="22" t="s">
        <v>503</v>
      </c>
      <c r="F36" s="22" t="s">
        <v>503</v>
      </c>
    </row>
    <row r="37" spans="1:6">
      <c r="A37" s="22" t="s">
        <v>504</v>
      </c>
      <c r="B37" s="22" t="s">
        <v>505</v>
      </c>
      <c r="C37" s="22" t="s">
        <v>505</v>
      </c>
      <c r="D37" s="22" t="s">
        <v>505</v>
      </c>
      <c r="E37" s="22" t="s">
        <v>505</v>
      </c>
      <c r="F37" s="22" t="s">
        <v>505</v>
      </c>
    </row>
    <row r="38" spans="1:6">
      <c r="A38" s="22" t="s">
        <v>506</v>
      </c>
      <c r="B38" s="22">
        <v>500</v>
      </c>
      <c r="C38" s="22">
        <v>500</v>
      </c>
      <c r="D38" s="22">
        <v>500</v>
      </c>
      <c r="E38" s="22">
        <v>500</v>
      </c>
      <c r="F38" s="22">
        <v>500</v>
      </c>
    </row>
    <row r="39" spans="1:6">
      <c r="A39" s="23" t="s">
        <v>507</v>
      </c>
      <c r="B39" s="24"/>
      <c r="C39" s="24"/>
      <c r="D39" s="24"/>
      <c r="E39" s="24"/>
      <c r="F39" s="24"/>
    </row>
    <row r="40" spans="1:6">
      <c r="A40" s="22" t="s">
        <v>508</v>
      </c>
      <c r="B40" s="22" t="s">
        <v>509</v>
      </c>
      <c r="C40" s="22" t="s">
        <v>509</v>
      </c>
      <c r="D40" s="22" t="s">
        <v>509</v>
      </c>
      <c r="E40" s="22" t="s">
        <v>509</v>
      </c>
      <c r="F40" s="22" t="s">
        <v>509</v>
      </c>
    </row>
    <row r="41" spans="1:6" ht="27.6">
      <c r="A41" s="22" t="s">
        <v>510</v>
      </c>
      <c r="B41" s="22" t="s">
        <v>509</v>
      </c>
      <c r="C41" s="22" t="s">
        <v>509</v>
      </c>
      <c r="D41" s="22" t="s">
        <v>509</v>
      </c>
      <c r="E41" s="22" t="s">
        <v>509</v>
      </c>
      <c r="F41" s="22" t="s">
        <v>509</v>
      </c>
    </row>
    <row r="42" spans="1:6">
      <c r="A42" s="22" t="s">
        <v>511</v>
      </c>
      <c r="B42" s="22" t="s">
        <v>509</v>
      </c>
      <c r="C42" s="22" t="s">
        <v>509</v>
      </c>
      <c r="D42" s="22" t="s">
        <v>509</v>
      </c>
      <c r="E42" s="22" t="s">
        <v>509</v>
      </c>
      <c r="F42" s="22" t="s">
        <v>509</v>
      </c>
    </row>
    <row r="43" spans="1:6">
      <c r="A43" s="22" t="s">
        <v>512</v>
      </c>
      <c r="B43" s="22" t="s">
        <v>509</v>
      </c>
      <c r="C43" s="22" t="s">
        <v>509</v>
      </c>
      <c r="D43" s="22" t="s">
        <v>509</v>
      </c>
      <c r="E43" s="22" t="s">
        <v>509</v>
      </c>
      <c r="F43" s="22" t="s">
        <v>509</v>
      </c>
    </row>
    <row r="44" spans="1:6">
      <c r="A44" s="22" t="s">
        <v>513</v>
      </c>
      <c r="B44" s="22" t="s">
        <v>509</v>
      </c>
      <c r="C44" s="22" t="s">
        <v>509</v>
      </c>
      <c r="D44" s="22" t="s">
        <v>509</v>
      </c>
      <c r="E44" s="22" t="s">
        <v>509</v>
      </c>
      <c r="F44" s="22" t="s">
        <v>509</v>
      </c>
    </row>
    <row r="45" spans="1:6">
      <c r="A45" s="22" t="s">
        <v>514</v>
      </c>
      <c r="B45" s="22" t="s">
        <v>509</v>
      </c>
      <c r="C45" s="22" t="s">
        <v>509</v>
      </c>
      <c r="D45" s="22" t="s">
        <v>509</v>
      </c>
      <c r="E45" s="22" t="s">
        <v>509</v>
      </c>
      <c r="F45" s="22" t="s">
        <v>509</v>
      </c>
    </row>
    <row r="46" spans="1:6">
      <c r="A46" s="22" t="s">
        <v>515</v>
      </c>
      <c r="B46" s="22" t="s">
        <v>509</v>
      </c>
      <c r="C46" s="22" t="s">
        <v>509</v>
      </c>
      <c r="D46" s="22" t="s">
        <v>509</v>
      </c>
      <c r="E46" s="22" t="s">
        <v>509</v>
      </c>
      <c r="F46" s="22" t="s">
        <v>509</v>
      </c>
    </row>
    <row r="47" spans="1:6">
      <c r="A47" s="22" t="s">
        <v>516</v>
      </c>
      <c r="B47" s="22" t="s">
        <v>509</v>
      </c>
      <c r="C47" s="22" t="s">
        <v>509</v>
      </c>
      <c r="D47" s="22" t="s">
        <v>509</v>
      </c>
      <c r="E47" s="22" t="s">
        <v>509</v>
      </c>
      <c r="F47" s="22" t="s">
        <v>509</v>
      </c>
    </row>
    <row r="48" spans="1:6">
      <c r="A48" s="23" t="s">
        <v>517</v>
      </c>
      <c r="B48" s="24"/>
      <c r="C48" s="24"/>
      <c r="D48" s="24"/>
      <c r="E48" s="24"/>
      <c r="F48" s="2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8"/>
  <sheetViews>
    <sheetView workbookViewId="0"/>
  </sheetViews>
  <sheetFormatPr defaultColWidth="9" defaultRowHeight="14.4"/>
  <cols>
    <col min="1" max="1" width="34" style="20" customWidth="1"/>
    <col min="2" max="3" width="20" style="20" customWidth="1"/>
    <col min="4" max="16384" width="9" style="20"/>
  </cols>
  <sheetData>
    <row r="1" spans="1:3">
      <c r="A1" s="21" t="s">
        <v>450</v>
      </c>
      <c r="B1" s="21" t="s">
        <v>546</v>
      </c>
      <c r="C1" s="21" t="s">
        <v>547</v>
      </c>
    </row>
    <row r="2" spans="1:3">
      <c r="A2" s="22" t="s">
        <v>46</v>
      </c>
      <c r="B2" s="22">
        <v>153300</v>
      </c>
      <c r="C2" s="22">
        <v>156860</v>
      </c>
    </row>
    <row r="3" spans="1:3">
      <c r="A3" s="22" t="s">
        <v>453</v>
      </c>
      <c r="B3" s="22"/>
      <c r="C3" s="22"/>
    </row>
    <row r="4" spans="1:3">
      <c r="A4" s="23" t="s">
        <v>49</v>
      </c>
      <c r="B4" s="24"/>
      <c r="C4" s="24"/>
    </row>
    <row r="5" spans="1:3">
      <c r="A5" s="22"/>
      <c r="B5" s="22"/>
      <c r="C5" s="22"/>
    </row>
    <row r="6" spans="1:3">
      <c r="A6" s="23" t="s">
        <v>454</v>
      </c>
      <c r="B6" s="24"/>
      <c r="C6" s="10"/>
    </row>
    <row r="7" spans="1:3">
      <c r="A7" s="22" t="s">
        <v>455</v>
      </c>
      <c r="B7" s="22" t="s">
        <v>456</v>
      </c>
      <c r="C7" s="22" t="s">
        <v>456</v>
      </c>
    </row>
    <row r="8" spans="1:3">
      <c r="A8" s="22" t="s">
        <v>457</v>
      </c>
      <c r="B8" s="22" t="s">
        <v>456</v>
      </c>
      <c r="C8" s="22" t="s">
        <v>456</v>
      </c>
    </row>
    <row r="9" spans="1:3">
      <c r="A9" s="22" t="s">
        <v>459</v>
      </c>
      <c r="B9" s="22" t="s">
        <v>460</v>
      </c>
      <c r="C9" s="22" t="s">
        <v>460</v>
      </c>
    </row>
    <row r="10" spans="1:3">
      <c r="A10" s="22" t="s">
        <v>461</v>
      </c>
      <c r="B10" s="22" t="s">
        <v>456</v>
      </c>
      <c r="C10" s="22" t="s">
        <v>456</v>
      </c>
    </row>
    <row r="11" spans="1:3" ht="27.6">
      <c r="A11" s="22" t="s">
        <v>462</v>
      </c>
      <c r="B11" s="22" t="s">
        <v>540</v>
      </c>
      <c r="C11" s="22" t="s">
        <v>540</v>
      </c>
    </row>
    <row r="12" spans="1:3">
      <c r="A12" s="22" t="s">
        <v>464</v>
      </c>
      <c r="B12" s="22" t="s">
        <v>456</v>
      </c>
      <c r="C12" s="22" t="s">
        <v>456</v>
      </c>
    </row>
    <row r="13" spans="1:3">
      <c r="A13" s="22" t="s">
        <v>465</v>
      </c>
      <c r="B13" s="22" t="s">
        <v>456</v>
      </c>
      <c r="C13" s="22" t="s">
        <v>456</v>
      </c>
    </row>
    <row r="14" spans="1:3">
      <c r="A14" s="22" t="s">
        <v>466</v>
      </c>
      <c r="B14" s="22" t="s">
        <v>456</v>
      </c>
      <c r="C14" s="22" t="s">
        <v>456</v>
      </c>
    </row>
    <row r="15" spans="1:3">
      <c r="A15" s="22" t="s">
        <v>467</v>
      </c>
      <c r="B15" s="22" t="s">
        <v>456</v>
      </c>
      <c r="C15" s="22" t="s">
        <v>456</v>
      </c>
    </row>
    <row r="16" spans="1:3">
      <c r="A16" s="22" t="s">
        <v>468</v>
      </c>
      <c r="B16" s="22" t="s">
        <v>456</v>
      </c>
      <c r="C16" s="22" t="s">
        <v>456</v>
      </c>
    </row>
    <row r="17" spans="1:3">
      <c r="A17" s="22" t="s">
        <v>469</v>
      </c>
      <c r="B17" s="22" t="s">
        <v>456</v>
      </c>
      <c r="C17" s="22" t="s">
        <v>456</v>
      </c>
    </row>
    <row r="18" spans="1:3">
      <c r="A18" s="22" t="s">
        <v>471</v>
      </c>
      <c r="B18" s="22" t="s">
        <v>456</v>
      </c>
      <c r="C18" s="22" t="s">
        <v>456</v>
      </c>
    </row>
    <row r="19" spans="1:3">
      <c r="A19" s="22" t="s">
        <v>472</v>
      </c>
      <c r="B19" s="22" t="s">
        <v>470</v>
      </c>
      <c r="C19" s="22" t="s">
        <v>470</v>
      </c>
    </row>
    <row r="20" spans="1:3">
      <c r="A20" s="22" t="s">
        <v>473</v>
      </c>
      <c r="B20" s="22"/>
      <c r="C20" s="22"/>
    </row>
    <row r="21" spans="1:3" ht="41.4">
      <c r="A21" s="22" t="s">
        <v>474</v>
      </c>
      <c r="B21" s="22" t="s">
        <v>475</v>
      </c>
      <c r="C21" s="22" t="s">
        <v>475</v>
      </c>
    </row>
    <row r="22" spans="1:3">
      <c r="A22" s="22" t="s">
        <v>476</v>
      </c>
      <c r="B22" s="22">
        <v>5000000</v>
      </c>
      <c r="C22" s="22">
        <v>5000000</v>
      </c>
    </row>
    <row r="23" spans="1:3">
      <c r="A23" s="22" t="s">
        <v>477</v>
      </c>
      <c r="B23" s="22" t="s">
        <v>478</v>
      </c>
      <c r="C23" s="22" t="s">
        <v>478</v>
      </c>
    </row>
    <row r="24" spans="1:3">
      <c r="A24" s="22" t="s">
        <v>479</v>
      </c>
      <c r="B24" s="22" t="s">
        <v>480</v>
      </c>
      <c r="C24" s="22" t="s">
        <v>480</v>
      </c>
    </row>
    <row r="25" spans="1:3">
      <c r="A25" s="22" t="s">
        <v>481</v>
      </c>
      <c r="B25" s="22" t="s">
        <v>548</v>
      </c>
      <c r="C25" s="22" t="s">
        <v>548</v>
      </c>
    </row>
    <row r="26" spans="1:3">
      <c r="A26" s="22" t="s">
        <v>483</v>
      </c>
      <c r="B26" s="22" t="s">
        <v>549</v>
      </c>
      <c r="C26" s="22" t="s">
        <v>549</v>
      </c>
    </row>
    <row r="27" spans="1:3">
      <c r="A27" s="22" t="s">
        <v>485</v>
      </c>
      <c r="B27" s="22" t="s">
        <v>486</v>
      </c>
      <c r="C27" s="22" t="s">
        <v>486</v>
      </c>
    </row>
    <row r="28" spans="1:3" ht="27.6">
      <c r="A28" s="22" t="s">
        <v>487</v>
      </c>
      <c r="B28" s="22" t="s">
        <v>550</v>
      </c>
      <c r="C28" s="22" t="s">
        <v>550</v>
      </c>
    </row>
    <row r="29" spans="1:3">
      <c r="A29" s="22" t="s">
        <v>489</v>
      </c>
      <c r="B29" s="22" t="s">
        <v>490</v>
      </c>
      <c r="C29" s="22" t="s">
        <v>551</v>
      </c>
    </row>
    <row r="30" spans="1:3">
      <c r="A30" s="22" t="s">
        <v>491</v>
      </c>
      <c r="B30" s="22" t="s">
        <v>552</v>
      </c>
      <c r="C30" s="22" t="s">
        <v>492</v>
      </c>
    </row>
    <row r="31" spans="1:3">
      <c r="A31" s="22" t="s">
        <v>493</v>
      </c>
      <c r="B31" s="22">
        <v>1</v>
      </c>
      <c r="C31" s="22">
        <v>1</v>
      </c>
    </row>
    <row r="32" spans="1:3">
      <c r="A32" s="22" t="s">
        <v>494</v>
      </c>
      <c r="B32" s="22" t="s">
        <v>495</v>
      </c>
      <c r="C32" s="22" t="s">
        <v>495</v>
      </c>
    </row>
    <row r="33" spans="1:3" ht="27.6">
      <c r="A33" s="22" t="s">
        <v>496</v>
      </c>
      <c r="B33" s="22" t="s">
        <v>497</v>
      </c>
      <c r="C33" s="22" t="s">
        <v>497</v>
      </c>
    </row>
    <row r="34" spans="1:3">
      <c r="A34" s="22" t="s">
        <v>498</v>
      </c>
      <c r="B34" s="22" t="s">
        <v>544</v>
      </c>
      <c r="C34" s="22" t="s">
        <v>544</v>
      </c>
    </row>
    <row r="35" spans="1:3">
      <c r="A35" s="22" t="s">
        <v>500</v>
      </c>
      <c r="B35" s="22" t="s">
        <v>501</v>
      </c>
      <c r="C35" s="22" t="s">
        <v>501</v>
      </c>
    </row>
    <row r="36" spans="1:3">
      <c r="A36" s="22" t="s">
        <v>502</v>
      </c>
      <c r="B36" s="22" t="s">
        <v>503</v>
      </c>
      <c r="C36" s="22" t="s">
        <v>503</v>
      </c>
    </row>
    <row r="37" spans="1:3">
      <c r="A37" s="22" t="s">
        <v>504</v>
      </c>
      <c r="B37" s="22" t="s">
        <v>505</v>
      </c>
      <c r="C37" s="22" t="s">
        <v>505</v>
      </c>
    </row>
    <row r="38" spans="1:3">
      <c r="A38" s="22" t="s">
        <v>506</v>
      </c>
      <c r="B38" s="22">
        <v>500</v>
      </c>
      <c r="C38" s="22">
        <v>500</v>
      </c>
    </row>
    <row r="39" spans="1:3">
      <c r="A39" s="23" t="s">
        <v>507</v>
      </c>
      <c r="B39" s="24"/>
      <c r="C39" s="24"/>
    </row>
    <row r="40" spans="1:3">
      <c r="A40" s="22" t="s">
        <v>508</v>
      </c>
      <c r="B40" s="22" t="s">
        <v>509</v>
      </c>
      <c r="C40" s="22" t="s">
        <v>509</v>
      </c>
    </row>
    <row r="41" spans="1:3" ht="27.6">
      <c r="A41" s="22" t="s">
        <v>510</v>
      </c>
      <c r="B41" s="22" t="s">
        <v>509</v>
      </c>
      <c r="C41" s="22" t="s">
        <v>509</v>
      </c>
    </row>
    <row r="42" spans="1:3">
      <c r="A42" s="22" t="s">
        <v>511</v>
      </c>
      <c r="B42" s="22" t="s">
        <v>509</v>
      </c>
      <c r="C42" s="22" t="s">
        <v>509</v>
      </c>
    </row>
    <row r="43" spans="1:3">
      <c r="A43" s="22" t="s">
        <v>512</v>
      </c>
      <c r="B43" s="22" t="s">
        <v>509</v>
      </c>
      <c r="C43" s="22" t="s">
        <v>509</v>
      </c>
    </row>
    <row r="44" spans="1:3">
      <c r="A44" s="22" t="s">
        <v>513</v>
      </c>
      <c r="B44" s="22" t="s">
        <v>509</v>
      </c>
      <c r="C44" s="22" t="s">
        <v>509</v>
      </c>
    </row>
    <row r="45" spans="1:3">
      <c r="A45" s="22" t="s">
        <v>514</v>
      </c>
      <c r="B45" s="22" t="s">
        <v>509</v>
      </c>
      <c r="C45" s="22" t="s">
        <v>509</v>
      </c>
    </row>
    <row r="46" spans="1:3">
      <c r="A46" s="22" t="s">
        <v>515</v>
      </c>
      <c r="B46" s="22" t="s">
        <v>509</v>
      </c>
      <c r="C46" s="22" t="s">
        <v>509</v>
      </c>
    </row>
    <row r="47" spans="1:3">
      <c r="A47" s="22" t="s">
        <v>516</v>
      </c>
      <c r="B47" s="22" t="s">
        <v>509</v>
      </c>
      <c r="C47" s="22" t="s">
        <v>509</v>
      </c>
    </row>
    <row r="48" spans="1:3">
      <c r="A48" s="23" t="s">
        <v>517</v>
      </c>
      <c r="B48" s="24"/>
      <c r="C48" s="2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8"/>
  <sheetViews>
    <sheetView workbookViewId="0"/>
  </sheetViews>
  <sheetFormatPr defaultColWidth="9" defaultRowHeight="14.4"/>
  <cols>
    <col min="1" max="1" width="34" style="20" customWidth="1"/>
    <col min="2" max="9" width="20" style="20" customWidth="1"/>
    <col min="10" max="16384" width="9" style="20"/>
  </cols>
  <sheetData>
    <row r="1" spans="1:9" ht="27.6">
      <c r="A1" s="21" t="s">
        <v>450</v>
      </c>
      <c r="B1" s="21" t="s">
        <v>553</v>
      </c>
      <c r="C1" s="21" t="s">
        <v>554</v>
      </c>
      <c r="D1" s="21" t="s">
        <v>555</v>
      </c>
      <c r="E1" s="21" t="s">
        <v>556</v>
      </c>
      <c r="F1" s="21" t="s">
        <v>557</v>
      </c>
      <c r="G1" s="21" t="s">
        <v>558</v>
      </c>
      <c r="H1" s="21" t="s">
        <v>559</v>
      </c>
      <c r="I1" s="21" t="s">
        <v>560</v>
      </c>
    </row>
    <row r="2" spans="1:9">
      <c r="A2" s="22" t="s">
        <v>46</v>
      </c>
      <c r="B2" s="22">
        <v>203565</v>
      </c>
      <c r="C2" s="22">
        <v>208910</v>
      </c>
      <c r="D2" s="22">
        <v>215330</v>
      </c>
      <c r="E2" s="22">
        <v>227805</v>
      </c>
      <c r="F2" s="22">
        <v>272725</v>
      </c>
      <c r="G2" s="22">
        <v>279855</v>
      </c>
      <c r="H2" s="22">
        <v>216400</v>
      </c>
      <c r="I2" s="22">
        <v>224240</v>
      </c>
    </row>
    <row r="3" spans="1:9">
      <c r="A3" s="22" t="s">
        <v>453</v>
      </c>
      <c r="B3" s="22"/>
      <c r="C3" s="22"/>
      <c r="D3" s="22"/>
      <c r="E3" s="22"/>
      <c r="F3" s="22"/>
      <c r="G3" s="22"/>
      <c r="H3" s="22"/>
      <c r="I3" s="22"/>
    </row>
    <row r="4" spans="1:9">
      <c r="A4" s="23" t="s">
        <v>49</v>
      </c>
      <c r="B4" s="24"/>
      <c r="C4" s="24"/>
      <c r="D4" s="24"/>
      <c r="E4" s="24"/>
      <c r="F4" s="24"/>
      <c r="G4" s="24"/>
      <c r="H4" s="24"/>
      <c r="I4" s="24"/>
    </row>
    <row r="5" spans="1:9">
      <c r="A5" s="22"/>
      <c r="B5" s="22"/>
      <c r="C5" s="22"/>
      <c r="D5" s="22"/>
      <c r="E5" s="22"/>
      <c r="F5" s="22"/>
      <c r="G5" s="22"/>
      <c r="H5" s="22"/>
      <c r="I5" s="22"/>
    </row>
    <row r="6" spans="1:9">
      <c r="A6" s="23" t="s">
        <v>454</v>
      </c>
      <c r="B6" s="24"/>
      <c r="C6" s="10"/>
      <c r="D6" s="24"/>
      <c r="E6" s="24"/>
      <c r="F6" s="24"/>
      <c r="G6" s="24"/>
      <c r="H6" s="24"/>
      <c r="I6" s="24"/>
    </row>
    <row r="7" spans="1:9">
      <c r="A7" s="22" t="s">
        <v>455</v>
      </c>
      <c r="B7" s="22" t="s">
        <v>456</v>
      </c>
      <c r="C7" s="22" t="s">
        <v>456</v>
      </c>
      <c r="D7" s="22" t="s">
        <v>456</v>
      </c>
      <c r="E7" s="22" t="s">
        <v>456</v>
      </c>
      <c r="F7" s="22" t="s">
        <v>456</v>
      </c>
      <c r="G7" s="22" t="s">
        <v>456</v>
      </c>
      <c r="H7" s="22" t="s">
        <v>456</v>
      </c>
      <c r="I7" s="22" t="s">
        <v>456</v>
      </c>
    </row>
    <row r="8" spans="1:9">
      <c r="A8" s="22" t="s">
        <v>457</v>
      </c>
      <c r="B8" s="22" t="s">
        <v>470</v>
      </c>
      <c r="C8" s="22" t="s">
        <v>470</v>
      </c>
      <c r="D8" s="22" t="s">
        <v>470</v>
      </c>
      <c r="E8" s="22" t="s">
        <v>470</v>
      </c>
      <c r="F8" s="22" t="s">
        <v>470</v>
      </c>
      <c r="G8" s="22" t="s">
        <v>470</v>
      </c>
      <c r="H8" s="22" t="s">
        <v>470</v>
      </c>
      <c r="I8" s="22" t="s">
        <v>470</v>
      </c>
    </row>
    <row r="9" spans="1:9">
      <c r="A9" s="22" t="s">
        <v>459</v>
      </c>
      <c r="B9" s="22" t="s">
        <v>470</v>
      </c>
      <c r="C9" s="22" t="s">
        <v>470</v>
      </c>
      <c r="D9" s="22" t="s">
        <v>470</v>
      </c>
      <c r="E9" s="22" t="s">
        <v>470</v>
      </c>
      <c r="F9" s="22" t="s">
        <v>470</v>
      </c>
      <c r="G9" s="22" t="s">
        <v>470</v>
      </c>
      <c r="H9" s="22" t="s">
        <v>470</v>
      </c>
      <c r="I9" s="22" t="s">
        <v>470</v>
      </c>
    </row>
    <row r="10" spans="1:9">
      <c r="A10" s="22" t="s">
        <v>461</v>
      </c>
      <c r="B10" s="22" t="s">
        <v>456</v>
      </c>
      <c r="C10" s="22" t="s">
        <v>456</v>
      </c>
      <c r="D10" s="22" t="s">
        <v>456</v>
      </c>
      <c r="E10" s="22" t="s">
        <v>456</v>
      </c>
      <c r="F10" s="22" t="s">
        <v>456</v>
      </c>
      <c r="G10" s="22" t="s">
        <v>456</v>
      </c>
      <c r="H10" s="22" t="s">
        <v>456</v>
      </c>
      <c r="I10" s="22" t="s">
        <v>456</v>
      </c>
    </row>
    <row r="11" spans="1:9" ht="27.6">
      <c r="A11" s="22" t="s">
        <v>462</v>
      </c>
      <c r="B11" s="22" t="s">
        <v>540</v>
      </c>
      <c r="C11" s="22" t="s">
        <v>540</v>
      </c>
      <c r="D11" s="22" t="s">
        <v>540</v>
      </c>
      <c r="E11" s="22" t="s">
        <v>540</v>
      </c>
      <c r="F11" s="22" t="s">
        <v>540</v>
      </c>
      <c r="G11" s="22" t="s">
        <v>540</v>
      </c>
      <c r="H11" s="22" t="s">
        <v>540</v>
      </c>
      <c r="I11" s="22" t="s">
        <v>540</v>
      </c>
    </row>
    <row r="12" spans="1:9">
      <c r="A12" s="22" t="s">
        <v>464</v>
      </c>
      <c r="B12" s="22" t="s">
        <v>456</v>
      </c>
      <c r="C12" s="22" t="s">
        <v>456</v>
      </c>
      <c r="D12" s="22" t="s">
        <v>456</v>
      </c>
      <c r="E12" s="22" t="s">
        <v>456</v>
      </c>
      <c r="F12" s="22" t="s">
        <v>456</v>
      </c>
      <c r="G12" s="22" t="s">
        <v>456</v>
      </c>
      <c r="H12" s="22" t="s">
        <v>456</v>
      </c>
      <c r="I12" s="22" t="s">
        <v>456</v>
      </c>
    </row>
    <row r="13" spans="1:9">
      <c r="A13" s="22" t="s">
        <v>465</v>
      </c>
      <c r="B13" s="22" t="s">
        <v>456</v>
      </c>
      <c r="C13" s="22" t="s">
        <v>456</v>
      </c>
      <c r="D13" s="22" t="s">
        <v>456</v>
      </c>
      <c r="E13" s="22" t="s">
        <v>456</v>
      </c>
      <c r="F13" s="22" t="s">
        <v>456</v>
      </c>
      <c r="G13" s="22" t="s">
        <v>456</v>
      </c>
      <c r="H13" s="22" t="s">
        <v>456</v>
      </c>
      <c r="I13" s="22" t="s">
        <v>456</v>
      </c>
    </row>
    <row r="14" spans="1:9">
      <c r="A14" s="22" t="s">
        <v>466</v>
      </c>
      <c r="B14" s="22" t="s">
        <v>456</v>
      </c>
      <c r="C14" s="22" t="s">
        <v>456</v>
      </c>
      <c r="D14" s="22" t="s">
        <v>456</v>
      </c>
      <c r="E14" s="22" t="s">
        <v>456</v>
      </c>
      <c r="F14" s="22" t="s">
        <v>456</v>
      </c>
      <c r="G14" s="22" t="s">
        <v>456</v>
      </c>
      <c r="H14" s="22" t="s">
        <v>456</v>
      </c>
      <c r="I14" s="22" t="s">
        <v>456</v>
      </c>
    </row>
    <row r="15" spans="1:9">
      <c r="A15" s="22" t="s">
        <v>467</v>
      </c>
      <c r="B15" s="22" t="s">
        <v>456</v>
      </c>
      <c r="C15" s="22" t="s">
        <v>456</v>
      </c>
      <c r="D15" s="22" t="s">
        <v>456</v>
      </c>
      <c r="E15" s="22" t="s">
        <v>456</v>
      </c>
      <c r="F15" s="22" t="s">
        <v>456</v>
      </c>
      <c r="G15" s="22" t="s">
        <v>456</v>
      </c>
      <c r="H15" s="22" t="s">
        <v>456</v>
      </c>
      <c r="I15" s="22" t="s">
        <v>456</v>
      </c>
    </row>
    <row r="16" spans="1:9">
      <c r="A16" s="22" t="s">
        <v>468</v>
      </c>
      <c r="B16" s="22" t="s">
        <v>456</v>
      </c>
      <c r="C16" s="22" t="s">
        <v>456</v>
      </c>
      <c r="D16" s="22" t="s">
        <v>456</v>
      </c>
      <c r="E16" s="22" t="s">
        <v>456</v>
      </c>
      <c r="F16" s="22" t="s">
        <v>456</v>
      </c>
      <c r="G16" s="22" t="s">
        <v>456</v>
      </c>
      <c r="H16" s="22" t="s">
        <v>456</v>
      </c>
      <c r="I16" s="22" t="s">
        <v>456</v>
      </c>
    </row>
    <row r="17" spans="1:9">
      <c r="A17" s="22" t="s">
        <v>469</v>
      </c>
      <c r="B17" s="22" t="s">
        <v>456</v>
      </c>
      <c r="C17" s="22" t="s">
        <v>456</v>
      </c>
      <c r="D17" s="22" t="s">
        <v>456</v>
      </c>
      <c r="E17" s="22" t="s">
        <v>456</v>
      </c>
      <c r="F17" s="22" t="s">
        <v>456</v>
      </c>
      <c r="G17" s="22" t="s">
        <v>456</v>
      </c>
      <c r="H17" s="22" t="s">
        <v>456</v>
      </c>
      <c r="I17" s="22" t="s">
        <v>456</v>
      </c>
    </row>
    <row r="18" spans="1:9">
      <c r="A18" s="22" t="s">
        <v>471</v>
      </c>
      <c r="B18" s="22" t="s">
        <v>456</v>
      </c>
      <c r="C18" s="22" t="s">
        <v>456</v>
      </c>
      <c r="D18" s="22" t="s">
        <v>456</v>
      </c>
      <c r="E18" s="22" t="s">
        <v>456</v>
      </c>
      <c r="F18" s="22" t="s">
        <v>456</v>
      </c>
      <c r="G18" s="22" t="s">
        <v>456</v>
      </c>
      <c r="H18" s="22" t="s">
        <v>456</v>
      </c>
      <c r="I18" s="22" t="s">
        <v>456</v>
      </c>
    </row>
    <row r="19" spans="1:9">
      <c r="A19" s="22" t="s">
        <v>472</v>
      </c>
      <c r="B19" s="22" t="s">
        <v>458</v>
      </c>
      <c r="C19" s="22" t="s">
        <v>456</v>
      </c>
      <c r="D19" s="22" t="s">
        <v>458</v>
      </c>
      <c r="E19" s="22" t="s">
        <v>456</v>
      </c>
      <c r="F19" s="22" t="s">
        <v>470</v>
      </c>
      <c r="G19" s="22" t="s">
        <v>470</v>
      </c>
      <c r="H19" s="22" t="s">
        <v>456</v>
      </c>
      <c r="I19" s="22" t="s">
        <v>456</v>
      </c>
    </row>
    <row r="20" spans="1:9">
      <c r="A20" s="22" t="s">
        <v>473</v>
      </c>
      <c r="B20" s="22"/>
      <c r="C20" s="22"/>
      <c r="D20" s="22"/>
      <c r="E20" s="22"/>
      <c r="F20" s="22"/>
      <c r="G20" s="22"/>
      <c r="H20" s="22"/>
      <c r="I20" s="22"/>
    </row>
    <row r="21" spans="1:9">
      <c r="A21" s="22" t="s">
        <v>474</v>
      </c>
      <c r="B21" s="22" t="s">
        <v>561</v>
      </c>
      <c r="C21" s="22" t="s">
        <v>561</v>
      </c>
      <c r="D21" s="22" t="s">
        <v>561</v>
      </c>
      <c r="E21" s="22" t="s">
        <v>561</v>
      </c>
      <c r="F21" s="22" t="s">
        <v>561</v>
      </c>
      <c r="G21" s="22" t="s">
        <v>561</v>
      </c>
      <c r="H21" s="22" t="s">
        <v>561</v>
      </c>
      <c r="I21" s="22" t="s">
        <v>561</v>
      </c>
    </row>
    <row r="22" spans="1:9">
      <c r="A22" s="22" t="s">
        <v>476</v>
      </c>
      <c r="B22" s="22">
        <v>5000000</v>
      </c>
      <c r="C22" s="22">
        <v>5000000</v>
      </c>
      <c r="D22" s="22">
        <v>5000000</v>
      </c>
      <c r="E22" s="22">
        <v>5000000</v>
      </c>
      <c r="F22" s="22">
        <v>5000000</v>
      </c>
      <c r="G22" s="22">
        <v>5000000</v>
      </c>
      <c r="H22" s="22">
        <v>5000000</v>
      </c>
      <c r="I22" s="22">
        <v>5000000</v>
      </c>
    </row>
    <row r="23" spans="1:9">
      <c r="A23" s="22" t="s">
        <v>477</v>
      </c>
      <c r="B23" s="22" t="s">
        <v>478</v>
      </c>
      <c r="C23" s="22" t="s">
        <v>478</v>
      </c>
      <c r="D23" s="22" t="s">
        <v>478</v>
      </c>
      <c r="E23" s="22" t="s">
        <v>478</v>
      </c>
      <c r="F23" s="22" t="s">
        <v>478</v>
      </c>
      <c r="G23" s="22" t="s">
        <v>478</v>
      </c>
      <c r="H23" s="22" t="s">
        <v>478</v>
      </c>
      <c r="I23" s="22" t="s">
        <v>478</v>
      </c>
    </row>
    <row r="24" spans="1:9">
      <c r="A24" s="22" t="s">
        <v>479</v>
      </c>
      <c r="B24" s="22" t="s">
        <v>480</v>
      </c>
      <c r="C24" s="22" t="s">
        <v>480</v>
      </c>
      <c r="D24" s="22" t="s">
        <v>480</v>
      </c>
      <c r="E24" s="22" t="s">
        <v>480</v>
      </c>
      <c r="F24" s="22" t="s">
        <v>480</v>
      </c>
      <c r="G24" s="22" t="s">
        <v>480</v>
      </c>
      <c r="H24" s="22" t="s">
        <v>480</v>
      </c>
      <c r="I24" s="22" t="s">
        <v>480</v>
      </c>
    </row>
    <row r="25" spans="1:9">
      <c r="A25" s="22" t="s">
        <v>481</v>
      </c>
      <c r="B25" s="22"/>
      <c r="C25" s="22"/>
      <c r="D25" s="22"/>
      <c r="E25" s="22"/>
      <c r="F25" s="22"/>
      <c r="G25" s="22"/>
      <c r="H25" s="22"/>
      <c r="I25" s="22"/>
    </row>
    <row r="26" spans="1:9">
      <c r="A26" s="22" t="s">
        <v>483</v>
      </c>
      <c r="B26" s="22" t="s">
        <v>549</v>
      </c>
      <c r="C26" s="22" t="s">
        <v>549</v>
      </c>
      <c r="D26" s="22" t="s">
        <v>549</v>
      </c>
      <c r="E26" s="22" t="s">
        <v>549</v>
      </c>
      <c r="F26" s="22" t="s">
        <v>549</v>
      </c>
      <c r="G26" s="22" t="s">
        <v>549</v>
      </c>
      <c r="H26" s="22" t="s">
        <v>549</v>
      </c>
      <c r="I26" s="22" t="s">
        <v>549</v>
      </c>
    </row>
    <row r="27" spans="1:9" ht="55.2">
      <c r="A27" s="22" t="s">
        <v>485</v>
      </c>
      <c r="B27" s="22" t="s">
        <v>562</v>
      </c>
      <c r="C27" s="22" t="s">
        <v>563</v>
      </c>
      <c r="D27" s="22" t="s">
        <v>564</v>
      </c>
      <c r="E27" s="22" t="s">
        <v>565</v>
      </c>
      <c r="F27" s="22" t="s">
        <v>528</v>
      </c>
      <c r="G27" s="22" t="s">
        <v>528</v>
      </c>
      <c r="H27" s="22" t="s">
        <v>563</v>
      </c>
      <c r="I27" s="22" t="s">
        <v>566</v>
      </c>
    </row>
    <row r="28" spans="1:9">
      <c r="A28" s="22" t="s">
        <v>487</v>
      </c>
      <c r="B28" s="22" t="s">
        <v>488</v>
      </c>
      <c r="C28" s="22" t="s">
        <v>488</v>
      </c>
      <c r="D28" s="22" t="s">
        <v>488</v>
      </c>
      <c r="E28" s="22" t="s">
        <v>488</v>
      </c>
      <c r="F28" s="22" t="s">
        <v>488</v>
      </c>
      <c r="G28" s="22" t="s">
        <v>488</v>
      </c>
      <c r="H28" s="22" t="s">
        <v>488</v>
      </c>
      <c r="I28" s="22" t="s">
        <v>488</v>
      </c>
    </row>
    <row r="29" spans="1:9" ht="55.2">
      <c r="A29" s="22" t="s">
        <v>489</v>
      </c>
      <c r="B29" s="22" t="s">
        <v>490</v>
      </c>
      <c r="C29" s="22" t="s">
        <v>490</v>
      </c>
      <c r="D29" s="22" t="s">
        <v>490</v>
      </c>
      <c r="E29" s="22" t="s">
        <v>567</v>
      </c>
      <c r="F29" s="22" t="s">
        <v>490</v>
      </c>
      <c r="G29" s="22" t="s">
        <v>551</v>
      </c>
      <c r="H29" s="22" t="s">
        <v>531</v>
      </c>
      <c r="I29" s="22" t="s">
        <v>568</v>
      </c>
    </row>
    <row r="30" spans="1:9">
      <c r="A30" s="22" t="s">
        <v>491</v>
      </c>
      <c r="B30" s="22" t="s">
        <v>569</v>
      </c>
      <c r="C30" s="22" t="s">
        <v>569</v>
      </c>
      <c r="D30" s="22" t="s">
        <v>570</v>
      </c>
      <c r="E30" s="22" t="s">
        <v>570</v>
      </c>
      <c r="F30" s="22" t="s">
        <v>571</v>
      </c>
      <c r="G30" s="22" t="s">
        <v>534</v>
      </c>
      <c r="H30" s="22" t="s">
        <v>533</v>
      </c>
      <c r="I30" s="22" t="s">
        <v>572</v>
      </c>
    </row>
    <row r="31" spans="1:9">
      <c r="A31" s="22" t="s">
        <v>493</v>
      </c>
      <c r="B31" s="22">
        <v>1</v>
      </c>
      <c r="C31" s="22">
        <v>1</v>
      </c>
      <c r="D31" s="22">
        <v>1</v>
      </c>
      <c r="E31" s="22">
        <v>1</v>
      </c>
      <c r="F31" s="22">
        <v>1</v>
      </c>
      <c r="G31" s="22">
        <v>1</v>
      </c>
      <c r="H31" s="22">
        <v>1</v>
      </c>
      <c r="I31" s="22">
        <v>1</v>
      </c>
    </row>
    <row r="32" spans="1:9">
      <c r="A32" s="22" t="s">
        <v>494</v>
      </c>
      <c r="B32" s="22" t="s">
        <v>495</v>
      </c>
      <c r="C32" s="22" t="s">
        <v>495</v>
      </c>
      <c r="D32" s="22" t="s">
        <v>495</v>
      </c>
      <c r="E32" s="22" t="s">
        <v>495</v>
      </c>
      <c r="F32" s="22" t="s">
        <v>495</v>
      </c>
      <c r="G32" s="22" t="s">
        <v>495</v>
      </c>
      <c r="H32" s="22" t="s">
        <v>495</v>
      </c>
      <c r="I32" s="22" t="s">
        <v>495</v>
      </c>
    </row>
    <row r="33" spans="1:9" ht="27.6">
      <c r="A33" s="22" t="s">
        <v>496</v>
      </c>
      <c r="B33" s="22" t="s">
        <v>497</v>
      </c>
      <c r="C33" s="22" t="s">
        <v>497</v>
      </c>
      <c r="D33" s="22" t="s">
        <v>497</v>
      </c>
      <c r="E33" s="22" t="s">
        <v>497</v>
      </c>
      <c r="F33" s="22" t="s">
        <v>497</v>
      </c>
      <c r="G33" s="22" t="s">
        <v>497</v>
      </c>
      <c r="H33" s="22" t="s">
        <v>497</v>
      </c>
      <c r="I33" s="22" t="s">
        <v>497</v>
      </c>
    </row>
    <row r="34" spans="1:9">
      <c r="A34" s="22" t="s">
        <v>498</v>
      </c>
      <c r="B34" s="22" t="s">
        <v>544</v>
      </c>
      <c r="C34" s="22" t="s">
        <v>544</v>
      </c>
      <c r="D34" s="22" t="s">
        <v>544</v>
      </c>
      <c r="E34" s="22" t="s">
        <v>544</v>
      </c>
      <c r="F34" s="22" t="s">
        <v>544</v>
      </c>
      <c r="G34" s="22" t="s">
        <v>544</v>
      </c>
      <c r="H34" s="22" t="s">
        <v>544</v>
      </c>
      <c r="I34" s="22" t="s">
        <v>544</v>
      </c>
    </row>
    <row r="35" spans="1:9">
      <c r="A35" s="22" t="s">
        <v>500</v>
      </c>
      <c r="B35" s="22" t="s">
        <v>573</v>
      </c>
      <c r="C35" s="22" t="s">
        <v>573</v>
      </c>
      <c r="D35" s="22" t="s">
        <v>573</v>
      </c>
      <c r="E35" s="22" t="s">
        <v>573</v>
      </c>
      <c r="F35" s="22" t="s">
        <v>573</v>
      </c>
      <c r="G35" s="22" t="s">
        <v>573</v>
      </c>
      <c r="H35" s="22" t="s">
        <v>573</v>
      </c>
      <c r="I35" s="22" t="s">
        <v>573</v>
      </c>
    </row>
    <row r="36" spans="1:9">
      <c r="A36" s="22" t="s">
        <v>502</v>
      </c>
      <c r="B36" s="22" t="s">
        <v>503</v>
      </c>
      <c r="C36" s="22" t="s">
        <v>503</v>
      </c>
      <c r="D36" s="22" t="s">
        <v>503</v>
      </c>
      <c r="E36" s="22" t="s">
        <v>503</v>
      </c>
      <c r="F36" s="22" t="s">
        <v>503</v>
      </c>
      <c r="G36" s="22" t="s">
        <v>503</v>
      </c>
      <c r="H36" s="22" t="s">
        <v>503</v>
      </c>
      <c r="I36" s="22" t="s">
        <v>503</v>
      </c>
    </row>
    <row r="37" spans="1:9">
      <c r="A37" s="22" t="s">
        <v>504</v>
      </c>
      <c r="B37" s="22" t="s">
        <v>505</v>
      </c>
      <c r="C37" s="22" t="s">
        <v>505</v>
      </c>
      <c r="D37" s="22" t="s">
        <v>505</v>
      </c>
      <c r="E37" s="22" t="s">
        <v>505</v>
      </c>
      <c r="F37" s="22" t="s">
        <v>505</v>
      </c>
      <c r="G37" s="22" t="s">
        <v>505</v>
      </c>
      <c r="H37" s="22" t="s">
        <v>505</v>
      </c>
      <c r="I37" s="22" t="s">
        <v>505</v>
      </c>
    </row>
    <row r="38" spans="1:9">
      <c r="A38" s="22" t="s">
        <v>506</v>
      </c>
      <c r="B38" s="22">
        <v>20</v>
      </c>
      <c r="C38" s="22">
        <v>20</v>
      </c>
      <c r="D38" s="22">
        <v>20</v>
      </c>
      <c r="E38" s="22">
        <v>20</v>
      </c>
      <c r="F38" s="22">
        <v>20</v>
      </c>
      <c r="G38" s="22">
        <v>20</v>
      </c>
      <c r="H38" s="22">
        <v>20</v>
      </c>
      <c r="I38" s="22">
        <v>20</v>
      </c>
    </row>
    <row r="39" spans="1:9">
      <c r="A39" s="23" t="s">
        <v>507</v>
      </c>
      <c r="B39" s="24"/>
      <c r="C39" s="24"/>
      <c r="D39" s="24"/>
      <c r="E39" s="24"/>
      <c r="F39" s="24"/>
      <c r="G39" s="24"/>
      <c r="H39" s="24"/>
      <c r="I39" s="24"/>
    </row>
    <row r="40" spans="1:9">
      <c r="A40" s="22" t="s">
        <v>508</v>
      </c>
      <c r="B40" s="22" t="s">
        <v>509</v>
      </c>
      <c r="C40" s="22" t="s">
        <v>509</v>
      </c>
      <c r="D40" s="22" t="s">
        <v>509</v>
      </c>
      <c r="E40" s="22" t="s">
        <v>509</v>
      </c>
      <c r="F40" s="22" t="s">
        <v>509</v>
      </c>
      <c r="G40" s="22" t="s">
        <v>509</v>
      </c>
      <c r="H40" s="22" t="s">
        <v>509</v>
      </c>
      <c r="I40" s="22" t="s">
        <v>509</v>
      </c>
    </row>
    <row r="41" spans="1:9" ht="27.6">
      <c r="A41" s="22" t="s">
        <v>510</v>
      </c>
      <c r="B41" s="22" t="s">
        <v>509</v>
      </c>
      <c r="C41" s="22" t="s">
        <v>509</v>
      </c>
      <c r="D41" s="22" t="s">
        <v>509</v>
      </c>
      <c r="E41" s="22" t="s">
        <v>509</v>
      </c>
      <c r="F41" s="22" t="s">
        <v>509</v>
      </c>
      <c r="G41" s="22" t="s">
        <v>509</v>
      </c>
      <c r="H41" s="22" t="s">
        <v>509</v>
      </c>
      <c r="I41" s="22" t="s">
        <v>509</v>
      </c>
    </row>
    <row r="42" spans="1:9">
      <c r="A42" s="22" t="s">
        <v>511</v>
      </c>
      <c r="B42" s="22" t="s">
        <v>509</v>
      </c>
      <c r="C42" s="22" t="s">
        <v>509</v>
      </c>
      <c r="D42" s="22" t="s">
        <v>509</v>
      </c>
      <c r="E42" s="22" t="s">
        <v>509</v>
      </c>
      <c r="F42" s="22" t="s">
        <v>509</v>
      </c>
      <c r="G42" s="22" t="s">
        <v>509</v>
      </c>
      <c r="H42" s="22" t="s">
        <v>509</v>
      </c>
      <c r="I42" s="22" t="s">
        <v>509</v>
      </c>
    </row>
    <row r="43" spans="1:9">
      <c r="A43" s="22" t="s">
        <v>512</v>
      </c>
      <c r="B43" s="22" t="s">
        <v>509</v>
      </c>
      <c r="C43" s="22" t="s">
        <v>509</v>
      </c>
      <c r="D43" s="22" t="s">
        <v>509</v>
      </c>
      <c r="E43" s="22" t="s">
        <v>509</v>
      </c>
      <c r="F43" s="22" t="s">
        <v>509</v>
      </c>
      <c r="G43" s="22" t="s">
        <v>509</v>
      </c>
      <c r="H43" s="22" t="s">
        <v>509</v>
      </c>
      <c r="I43" s="22" t="s">
        <v>509</v>
      </c>
    </row>
    <row r="44" spans="1:9">
      <c r="A44" s="22" t="s">
        <v>513</v>
      </c>
      <c r="B44" s="22" t="s">
        <v>509</v>
      </c>
      <c r="C44" s="22" t="s">
        <v>509</v>
      </c>
      <c r="D44" s="22" t="s">
        <v>509</v>
      </c>
      <c r="E44" s="22" t="s">
        <v>509</v>
      </c>
      <c r="F44" s="22" t="s">
        <v>509</v>
      </c>
      <c r="G44" s="22" t="s">
        <v>509</v>
      </c>
      <c r="H44" s="22" t="s">
        <v>509</v>
      </c>
      <c r="I44" s="22" t="s">
        <v>509</v>
      </c>
    </row>
    <row r="45" spans="1:9">
      <c r="A45" s="22" t="s">
        <v>514</v>
      </c>
      <c r="B45" s="22" t="s">
        <v>509</v>
      </c>
      <c r="C45" s="22" t="s">
        <v>509</v>
      </c>
      <c r="D45" s="22" t="s">
        <v>509</v>
      </c>
      <c r="E45" s="22" t="s">
        <v>509</v>
      </c>
      <c r="F45" s="22" t="s">
        <v>509</v>
      </c>
      <c r="G45" s="22" t="s">
        <v>509</v>
      </c>
      <c r="H45" s="22" t="s">
        <v>509</v>
      </c>
      <c r="I45" s="22" t="s">
        <v>509</v>
      </c>
    </row>
    <row r="46" spans="1:9">
      <c r="A46" s="22" t="s">
        <v>515</v>
      </c>
      <c r="B46" s="22" t="s">
        <v>509</v>
      </c>
      <c r="C46" s="22" t="s">
        <v>509</v>
      </c>
      <c r="D46" s="22" t="s">
        <v>509</v>
      </c>
      <c r="E46" s="22" t="s">
        <v>509</v>
      </c>
      <c r="F46" s="22" t="s">
        <v>509</v>
      </c>
      <c r="G46" s="22" t="s">
        <v>509</v>
      </c>
      <c r="H46" s="22" t="s">
        <v>509</v>
      </c>
      <c r="I46" s="22" t="s">
        <v>509</v>
      </c>
    </row>
    <row r="47" spans="1:9">
      <c r="A47" s="22" t="s">
        <v>516</v>
      </c>
      <c r="B47" s="22" t="s">
        <v>509</v>
      </c>
      <c r="C47" s="22" t="s">
        <v>509</v>
      </c>
      <c r="D47" s="22" t="s">
        <v>509</v>
      </c>
      <c r="E47" s="22" t="s">
        <v>509</v>
      </c>
      <c r="F47" s="22" t="s">
        <v>509</v>
      </c>
      <c r="G47" s="22" t="s">
        <v>509</v>
      </c>
      <c r="H47" s="22" t="s">
        <v>509</v>
      </c>
      <c r="I47" s="22" t="s">
        <v>509</v>
      </c>
    </row>
    <row r="48" spans="1:9">
      <c r="A48" s="23" t="s">
        <v>517</v>
      </c>
      <c r="B48" s="24"/>
      <c r="C48" s="24"/>
      <c r="D48" s="24"/>
      <c r="E48" s="24"/>
      <c r="F48" s="24"/>
      <c r="G48" s="24"/>
      <c r="H48" s="24"/>
      <c r="I48" s="2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8"/>
  <sheetViews>
    <sheetView workbookViewId="0"/>
  </sheetViews>
  <sheetFormatPr defaultColWidth="9" defaultRowHeight="14.4"/>
  <cols>
    <col min="1" max="1" width="34" style="20" customWidth="1"/>
    <col min="2" max="4" width="20" style="20" customWidth="1"/>
    <col min="5" max="16384" width="9" style="20"/>
  </cols>
  <sheetData>
    <row r="1" spans="1:4">
      <c r="A1" s="21" t="s">
        <v>450</v>
      </c>
      <c r="B1" s="21" t="s">
        <v>574</v>
      </c>
      <c r="C1" s="21" t="s">
        <v>575</v>
      </c>
      <c r="D1" s="21" t="s">
        <v>576</v>
      </c>
    </row>
    <row r="2" spans="1:4">
      <c r="A2" s="22" t="s">
        <v>46</v>
      </c>
      <c r="B2" s="22">
        <v>160430</v>
      </c>
      <c r="C2" s="22">
        <v>160430</v>
      </c>
      <c r="D2" s="22">
        <v>160430</v>
      </c>
    </row>
    <row r="3" spans="1:4">
      <c r="A3" s="22" t="s">
        <v>453</v>
      </c>
      <c r="B3" s="22"/>
      <c r="C3" s="22"/>
      <c r="D3" s="22"/>
    </row>
    <row r="4" spans="1:4">
      <c r="A4" s="23" t="s">
        <v>49</v>
      </c>
      <c r="B4" s="24"/>
      <c r="C4" s="24"/>
      <c r="D4" s="24"/>
    </row>
    <row r="5" spans="1:4">
      <c r="A5" s="22"/>
      <c r="B5" s="22"/>
      <c r="C5" s="22"/>
      <c r="D5" s="22"/>
    </row>
    <row r="6" spans="1:4">
      <c r="A6" s="23" t="s">
        <v>454</v>
      </c>
      <c r="B6" s="24"/>
      <c r="C6" s="10"/>
      <c r="D6" s="24"/>
    </row>
    <row r="7" spans="1:4">
      <c r="A7" s="22" t="s">
        <v>455</v>
      </c>
      <c r="B7" s="22" t="s">
        <v>456</v>
      </c>
      <c r="C7" s="22" t="s">
        <v>456</v>
      </c>
      <c r="D7" s="22" t="s">
        <v>456</v>
      </c>
    </row>
    <row r="8" spans="1:4">
      <c r="A8" s="22" t="s">
        <v>457</v>
      </c>
      <c r="B8" s="22" t="s">
        <v>458</v>
      </c>
      <c r="C8" s="22" t="s">
        <v>458</v>
      </c>
      <c r="D8" s="22" t="s">
        <v>458</v>
      </c>
    </row>
    <row r="9" spans="1:4">
      <c r="A9" s="22" t="s">
        <v>459</v>
      </c>
      <c r="B9" s="22" t="s">
        <v>460</v>
      </c>
      <c r="C9" s="22" t="s">
        <v>460</v>
      </c>
      <c r="D9" s="22" t="s">
        <v>460</v>
      </c>
    </row>
    <row r="10" spans="1:4">
      <c r="A10" s="22" t="s">
        <v>461</v>
      </c>
      <c r="B10" s="22" t="s">
        <v>456</v>
      </c>
      <c r="C10" s="22" t="s">
        <v>456</v>
      </c>
      <c r="D10" s="22" t="s">
        <v>456</v>
      </c>
    </row>
    <row r="11" spans="1:4" ht="27.6">
      <c r="A11" s="22" t="s">
        <v>462</v>
      </c>
      <c r="B11" s="22" t="s">
        <v>540</v>
      </c>
      <c r="C11" s="22" t="s">
        <v>540</v>
      </c>
      <c r="D11" s="22" t="s">
        <v>540</v>
      </c>
    </row>
    <row r="12" spans="1:4">
      <c r="A12" s="22" t="s">
        <v>464</v>
      </c>
      <c r="B12" s="22" t="s">
        <v>456</v>
      </c>
      <c r="C12" s="22" t="s">
        <v>456</v>
      </c>
      <c r="D12" s="22" t="s">
        <v>456</v>
      </c>
    </row>
    <row r="13" spans="1:4">
      <c r="A13" s="22" t="s">
        <v>465</v>
      </c>
      <c r="B13" s="22" t="s">
        <v>456</v>
      </c>
      <c r="C13" s="22" t="s">
        <v>456</v>
      </c>
      <c r="D13" s="22" t="s">
        <v>456</v>
      </c>
    </row>
    <row r="14" spans="1:4">
      <c r="A14" s="22" t="s">
        <v>466</v>
      </c>
      <c r="B14" s="22" t="s">
        <v>456</v>
      </c>
      <c r="C14" s="22" t="s">
        <v>456</v>
      </c>
      <c r="D14" s="22" t="s">
        <v>456</v>
      </c>
    </row>
    <row r="15" spans="1:4">
      <c r="A15" s="22" t="s">
        <v>467</v>
      </c>
      <c r="B15" s="22" t="s">
        <v>456</v>
      </c>
      <c r="C15" s="22" t="s">
        <v>456</v>
      </c>
      <c r="D15" s="22" t="s">
        <v>456</v>
      </c>
    </row>
    <row r="16" spans="1:4">
      <c r="A16" s="22" t="s">
        <v>468</v>
      </c>
      <c r="B16" s="22" t="s">
        <v>456</v>
      </c>
      <c r="C16" s="22" t="s">
        <v>456</v>
      </c>
      <c r="D16" s="22" t="s">
        <v>456</v>
      </c>
    </row>
    <row r="17" spans="1:4">
      <c r="A17" s="22" t="s">
        <v>469</v>
      </c>
      <c r="B17" s="22" t="s">
        <v>456</v>
      </c>
      <c r="C17" s="22" t="s">
        <v>456</v>
      </c>
      <c r="D17" s="22" t="s">
        <v>456</v>
      </c>
    </row>
    <row r="18" spans="1:4">
      <c r="A18" s="22" t="s">
        <v>471</v>
      </c>
      <c r="B18" s="22" t="s">
        <v>456</v>
      </c>
      <c r="C18" s="22" t="s">
        <v>456</v>
      </c>
      <c r="D18" s="22" t="s">
        <v>456</v>
      </c>
    </row>
    <row r="19" spans="1:4">
      <c r="A19" s="22" t="s">
        <v>472</v>
      </c>
      <c r="B19" s="22" t="s">
        <v>470</v>
      </c>
      <c r="C19" s="22" t="s">
        <v>470</v>
      </c>
      <c r="D19" s="22" t="s">
        <v>470</v>
      </c>
    </row>
    <row r="20" spans="1:4">
      <c r="A20" s="22" t="s">
        <v>473</v>
      </c>
      <c r="B20" s="22"/>
      <c r="C20" s="22"/>
      <c r="D20" s="22"/>
    </row>
    <row r="21" spans="1:4">
      <c r="A21" s="22" t="s">
        <v>474</v>
      </c>
      <c r="B21" s="22" t="s">
        <v>561</v>
      </c>
      <c r="C21" s="22" t="s">
        <v>561</v>
      </c>
      <c r="D21" s="22" t="s">
        <v>561</v>
      </c>
    </row>
    <row r="22" spans="1:4">
      <c r="A22" s="22" t="s">
        <v>476</v>
      </c>
      <c r="B22" s="22">
        <v>10000000</v>
      </c>
      <c r="C22" s="22">
        <v>10000000</v>
      </c>
      <c r="D22" s="22">
        <v>10000000</v>
      </c>
    </row>
    <row r="23" spans="1:4">
      <c r="A23" s="22" t="s">
        <v>477</v>
      </c>
      <c r="B23" s="22" t="s">
        <v>478</v>
      </c>
      <c r="C23" s="22" t="s">
        <v>478</v>
      </c>
      <c r="D23" s="22" t="s">
        <v>478</v>
      </c>
    </row>
    <row r="24" spans="1:4">
      <c r="A24" s="22" t="s">
        <v>479</v>
      </c>
      <c r="B24" s="22" t="s">
        <v>480</v>
      </c>
      <c r="C24" s="22" t="s">
        <v>480</v>
      </c>
      <c r="D24" s="22" t="s">
        <v>480</v>
      </c>
    </row>
    <row r="25" spans="1:4">
      <c r="A25" s="22" t="s">
        <v>481</v>
      </c>
      <c r="B25" s="22" t="s">
        <v>577</v>
      </c>
      <c r="C25" s="22" t="s">
        <v>577</v>
      </c>
      <c r="D25" s="22" t="s">
        <v>577</v>
      </c>
    </row>
    <row r="26" spans="1:4">
      <c r="A26" s="22" t="s">
        <v>483</v>
      </c>
      <c r="B26" s="22" t="s">
        <v>578</v>
      </c>
      <c r="C26" s="22" t="s">
        <v>578</v>
      </c>
      <c r="D26" s="22" t="s">
        <v>578</v>
      </c>
    </row>
    <row r="27" spans="1:4" ht="55.2">
      <c r="A27" s="22" t="s">
        <v>485</v>
      </c>
      <c r="B27" s="22" t="s">
        <v>579</v>
      </c>
      <c r="C27" s="22" t="s">
        <v>580</v>
      </c>
      <c r="D27" s="22" t="s">
        <v>581</v>
      </c>
    </row>
    <row r="28" spans="1:4">
      <c r="A28" s="22" t="s">
        <v>487</v>
      </c>
      <c r="B28" s="22" t="s">
        <v>582</v>
      </c>
      <c r="C28" s="22" t="s">
        <v>582</v>
      </c>
      <c r="D28" s="22" t="s">
        <v>582</v>
      </c>
    </row>
    <row r="29" spans="1:4">
      <c r="A29" s="22" t="s">
        <v>489</v>
      </c>
      <c r="B29" s="22" t="s">
        <v>490</v>
      </c>
      <c r="C29" s="22" t="s">
        <v>583</v>
      </c>
      <c r="D29" s="22" t="s">
        <v>584</v>
      </c>
    </row>
    <row r="30" spans="1:4">
      <c r="A30" s="22" t="s">
        <v>491</v>
      </c>
      <c r="B30" s="22" t="s">
        <v>585</v>
      </c>
      <c r="C30" s="22" t="s">
        <v>534</v>
      </c>
      <c r="D30" s="22" t="s">
        <v>586</v>
      </c>
    </row>
    <row r="31" spans="1:4">
      <c r="A31" s="22" t="s">
        <v>493</v>
      </c>
      <c r="B31" s="22">
        <v>1</v>
      </c>
      <c r="C31" s="22">
        <v>1</v>
      </c>
      <c r="D31" s="22">
        <v>1</v>
      </c>
    </row>
    <row r="32" spans="1:4">
      <c r="A32" s="22" t="s">
        <v>494</v>
      </c>
      <c r="B32" s="22" t="s">
        <v>495</v>
      </c>
      <c r="C32" s="22" t="s">
        <v>495</v>
      </c>
      <c r="D32" s="22" t="s">
        <v>495</v>
      </c>
    </row>
    <row r="33" spans="1:4" ht="41.4">
      <c r="A33" s="22" t="s">
        <v>496</v>
      </c>
      <c r="B33" s="22" t="s">
        <v>587</v>
      </c>
      <c r="C33" s="22" t="s">
        <v>587</v>
      </c>
      <c r="D33" s="22" t="s">
        <v>587</v>
      </c>
    </row>
    <row r="34" spans="1:4">
      <c r="A34" s="22" t="s">
        <v>498</v>
      </c>
      <c r="B34" s="22" t="s">
        <v>544</v>
      </c>
      <c r="C34" s="22" t="s">
        <v>544</v>
      </c>
      <c r="D34" s="22" t="s">
        <v>544</v>
      </c>
    </row>
    <row r="35" spans="1:4">
      <c r="A35" s="22" t="s">
        <v>500</v>
      </c>
      <c r="B35" s="22" t="s">
        <v>588</v>
      </c>
      <c r="C35" s="22" t="s">
        <v>588</v>
      </c>
      <c r="D35" s="22" t="s">
        <v>588</v>
      </c>
    </row>
    <row r="36" spans="1:4">
      <c r="A36" s="22" t="s">
        <v>502</v>
      </c>
      <c r="B36" s="22" t="s">
        <v>503</v>
      </c>
      <c r="C36" s="22" t="s">
        <v>503</v>
      </c>
      <c r="D36" s="22" t="s">
        <v>503</v>
      </c>
    </row>
    <row r="37" spans="1:4">
      <c r="A37" s="22" t="s">
        <v>504</v>
      </c>
      <c r="B37" s="22" t="s">
        <v>589</v>
      </c>
      <c r="C37" s="22" t="s">
        <v>589</v>
      </c>
      <c r="D37" s="22" t="s">
        <v>589</v>
      </c>
    </row>
    <row r="38" spans="1:4">
      <c r="A38" s="22" t="s">
        <v>506</v>
      </c>
      <c r="B38" s="22">
        <v>50</v>
      </c>
      <c r="C38" s="22">
        <v>50</v>
      </c>
      <c r="D38" s="22">
        <v>50</v>
      </c>
    </row>
    <row r="39" spans="1:4">
      <c r="A39" s="23" t="s">
        <v>507</v>
      </c>
      <c r="B39" s="24"/>
      <c r="C39" s="24"/>
      <c r="D39" s="24"/>
    </row>
    <row r="40" spans="1:4">
      <c r="A40" s="22" t="s">
        <v>508</v>
      </c>
      <c r="B40" s="22" t="s">
        <v>509</v>
      </c>
      <c r="C40" s="22" t="s">
        <v>509</v>
      </c>
      <c r="D40" s="22" t="s">
        <v>509</v>
      </c>
    </row>
    <row r="41" spans="1:4" ht="27.6">
      <c r="A41" s="22" t="s">
        <v>510</v>
      </c>
      <c r="B41" s="22" t="s">
        <v>509</v>
      </c>
      <c r="C41" s="22" t="s">
        <v>509</v>
      </c>
      <c r="D41" s="22" t="s">
        <v>509</v>
      </c>
    </row>
    <row r="42" spans="1:4">
      <c r="A42" s="22" t="s">
        <v>511</v>
      </c>
      <c r="B42" s="22" t="s">
        <v>509</v>
      </c>
      <c r="C42" s="22" t="s">
        <v>509</v>
      </c>
      <c r="D42" s="22" t="s">
        <v>509</v>
      </c>
    </row>
    <row r="43" spans="1:4">
      <c r="A43" s="22" t="s">
        <v>512</v>
      </c>
      <c r="B43" s="22" t="s">
        <v>509</v>
      </c>
      <c r="C43" s="22" t="s">
        <v>509</v>
      </c>
      <c r="D43" s="22" t="s">
        <v>509</v>
      </c>
    </row>
    <row r="44" spans="1:4">
      <c r="A44" s="22" t="s">
        <v>513</v>
      </c>
      <c r="B44" s="22" t="s">
        <v>509</v>
      </c>
      <c r="C44" s="22" t="s">
        <v>509</v>
      </c>
      <c r="D44" s="22" t="s">
        <v>509</v>
      </c>
    </row>
    <row r="45" spans="1:4">
      <c r="A45" s="22" t="s">
        <v>514</v>
      </c>
      <c r="B45" s="22" t="s">
        <v>509</v>
      </c>
      <c r="C45" s="22" t="s">
        <v>509</v>
      </c>
      <c r="D45" s="22" t="s">
        <v>509</v>
      </c>
    </row>
    <row r="46" spans="1:4">
      <c r="A46" s="22" t="s">
        <v>515</v>
      </c>
      <c r="B46" s="22" t="s">
        <v>509</v>
      </c>
      <c r="C46" s="22" t="s">
        <v>509</v>
      </c>
      <c r="D46" s="22" t="s">
        <v>509</v>
      </c>
    </row>
    <row r="47" spans="1:4">
      <c r="A47" s="22" t="s">
        <v>516</v>
      </c>
      <c r="B47" s="22" t="s">
        <v>509</v>
      </c>
      <c r="C47" s="22" t="s">
        <v>509</v>
      </c>
      <c r="D47" s="22" t="s">
        <v>509</v>
      </c>
    </row>
    <row r="48" spans="1:4">
      <c r="A48" s="23" t="s">
        <v>517</v>
      </c>
      <c r="B48" s="24"/>
      <c r="C48" s="24"/>
      <c r="D48" s="2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58"/>
  <sheetViews>
    <sheetView workbookViewId="0"/>
  </sheetViews>
  <sheetFormatPr defaultColWidth="9" defaultRowHeight="14.4"/>
  <cols>
    <col min="1" max="9" width="34" customWidth="1"/>
  </cols>
  <sheetData>
    <row r="1" spans="1:13">
      <c r="A1" s="19" t="s">
        <v>84</v>
      </c>
      <c r="B1" s="19" t="s">
        <v>86</v>
      </c>
      <c r="C1" s="19" t="s">
        <v>88</v>
      </c>
      <c r="D1" s="19" t="s">
        <v>90</v>
      </c>
      <c r="E1" s="19" t="s">
        <v>92</v>
      </c>
      <c r="F1" s="19" t="s">
        <v>94</v>
      </c>
      <c r="G1" s="19" t="s">
        <v>96</v>
      </c>
      <c r="H1" s="19" t="s">
        <v>98</v>
      </c>
      <c r="I1" s="19" t="s">
        <v>30</v>
      </c>
      <c r="K1" s="6" t="s">
        <v>590</v>
      </c>
      <c r="L1" s="6"/>
      <c r="M1" s="6"/>
    </row>
    <row r="2" spans="1:13" ht="15">
      <c r="A2" s="20" t="s">
        <v>118</v>
      </c>
      <c r="B2" s="20" t="s">
        <v>253</v>
      </c>
      <c r="C2" s="20" t="s">
        <v>271</v>
      </c>
      <c r="D2" s="20" t="s">
        <v>60</v>
      </c>
      <c r="E2" s="20" t="s">
        <v>63</v>
      </c>
      <c r="F2" s="20" t="s">
        <v>316</v>
      </c>
      <c r="G2" s="20" t="s">
        <v>379</v>
      </c>
      <c r="H2" s="20" t="s">
        <v>394</v>
      </c>
      <c r="I2" s="20" t="s">
        <v>71</v>
      </c>
      <c r="K2" s="7" t="s">
        <v>591</v>
      </c>
      <c r="L2" s="7"/>
      <c r="M2" s="7"/>
    </row>
    <row r="3" spans="1:13" ht="15">
      <c r="A3" s="20" t="s">
        <v>123</v>
      </c>
      <c r="B3" s="20" t="s">
        <v>256</v>
      </c>
      <c r="C3" s="20" t="s">
        <v>274</v>
      </c>
      <c r="D3" s="20" t="s">
        <v>61</v>
      </c>
      <c r="E3" s="20" t="s">
        <v>300</v>
      </c>
      <c r="F3" s="20" t="s">
        <v>319</v>
      </c>
      <c r="G3" s="20" t="s">
        <v>382</v>
      </c>
      <c r="H3" s="20" t="s">
        <v>397</v>
      </c>
      <c r="I3" s="20" t="s">
        <v>72</v>
      </c>
      <c r="K3" s="7"/>
      <c r="L3" s="7"/>
      <c r="M3" s="7"/>
    </row>
    <row r="4" spans="1:13" ht="15">
      <c r="A4" s="20" t="s">
        <v>123</v>
      </c>
      <c r="B4" s="20" t="s">
        <v>55</v>
      </c>
      <c r="C4" s="20" t="s">
        <v>277</v>
      </c>
      <c r="D4" s="20"/>
      <c r="E4" s="20" t="s">
        <v>303</v>
      </c>
      <c r="F4" s="20" t="s">
        <v>322</v>
      </c>
      <c r="G4" s="20" t="s">
        <v>385</v>
      </c>
      <c r="H4" s="20" t="s">
        <v>400</v>
      </c>
      <c r="I4" s="20" t="s">
        <v>439</v>
      </c>
      <c r="K4" s="7"/>
      <c r="L4" s="7"/>
      <c r="M4" s="7"/>
    </row>
    <row r="5" spans="1:13" ht="15">
      <c r="A5" s="20" t="s">
        <v>127</v>
      </c>
      <c r="B5" s="20" t="s">
        <v>56</v>
      </c>
      <c r="C5" s="20" t="s">
        <v>280</v>
      </c>
      <c r="D5" s="20"/>
      <c r="E5" s="20" t="s">
        <v>306</v>
      </c>
      <c r="F5" s="20" t="s">
        <v>326</v>
      </c>
      <c r="G5" s="20" t="s">
        <v>67</v>
      </c>
      <c r="H5" s="20" t="s">
        <v>403</v>
      </c>
      <c r="I5" s="20" t="s">
        <v>441</v>
      </c>
    </row>
    <row r="6" spans="1:13" ht="15">
      <c r="A6" s="20" t="s">
        <v>130</v>
      </c>
      <c r="B6" s="20" t="s">
        <v>263</v>
      </c>
      <c r="C6" s="9" t="s">
        <v>58</v>
      </c>
      <c r="D6" s="20"/>
      <c r="E6" s="20" t="s">
        <v>309</v>
      </c>
      <c r="F6" s="20" t="s">
        <v>65</v>
      </c>
      <c r="G6" s="20" t="s">
        <v>390</v>
      </c>
      <c r="H6" s="20" t="s">
        <v>406</v>
      </c>
      <c r="I6" s="20" t="s">
        <v>443</v>
      </c>
    </row>
    <row r="7" spans="1:13" ht="15">
      <c r="A7" s="20" t="s">
        <v>132</v>
      </c>
      <c r="B7" s="20" t="s">
        <v>264</v>
      </c>
      <c r="C7" s="20" t="s">
        <v>284</v>
      </c>
      <c r="D7" s="20"/>
      <c r="E7" s="20" t="s">
        <v>312</v>
      </c>
      <c r="F7" s="20" t="s">
        <v>331</v>
      </c>
      <c r="G7" s="20"/>
      <c r="H7" s="20" t="s">
        <v>409</v>
      </c>
      <c r="I7" s="20" t="s">
        <v>445</v>
      </c>
    </row>
    <row r="8" spans="1:13" ht="15">
      <c r="A8" s="20" t="s">
        <v>135</v>
      </c>
      <c r="B8" s="20" t="s">
        <v>267</v>
      </c>
      <c r="C8" s="20" t="s">
        <v>287</v>
      </c>
      <c r="D8" s="20"/>
      <c r="E8" s="20"/>
      <c r="F8" s="20" t="s">
        <v>334</v>
      </c>
      <c r="G8" s="20"/>
      <c r="H8" s="20" t="s">
        <v>412</v>
      </c>
      <c r="I8" s="20" t="s">
        <v>448</v>
      </c>
    </row>
    <row r="9" spans="1:13" ht="15">
      <c r="A9" s="20" t="s">
        <v>137</v>
      </c>
      <c r="B9" s="20"/>
      <c r="C9" s="20"/>
      <c r="D9" s="20"/>
      <c r="E9" s="20"/>
      <c r="F9" s="20" t="s">
        <v>337</v>
      </c>
      <c r="G9" s="20"/>
      <c r="H9" s="20" t="s">
        <v>69</v>
      </c>
      <c r="I9" s="20" t="s">
        <v>449</v>
      </c>
    </row>
    <row r="10" spans="1:13" ht="15">
      <c r="A10" s="20" t="s">
        <v>140</v>
      </c>
      <c r="B10" s="20"/>
      <c r="C10" s="20"/>
      <c r="D10" s="20"/>
      <c r="E10" s="20"/>
      <c r="F10" s="20" t="s">
        <v>340</v>
      </c>
      <c r="G10" s="20"/>
      <c r="H10" s="20" t="s">
        <v>418</v>
      </c>
      <c r="I10" s="20"/>
    </row>
    <row r="11" spans="1:13" ht="15">
      <c r="A11" s="20" t="s">
        <v>143</v>
      </c>
      <c r="B11" s="20"/>
      <c r="C11" s="20"/>
      <c r="D11" s="20"/>
      <c r="E11" s="20"/>
      <c r="F11" s="20" t="s">
        <v>343</v>
      </c>
      <c r="G11" s="20"/>
      <c r="H11" s="20" t="s">
        <v>420</v>
      </c>
      <c r="I11" s="20"/>
    </row>
    <row r="12" spans="1:13" ht="15">
      <c r="A12" s="20" t="s">
        <v>146</v>
      </c>
      <c r="B12" s="20"/>
      <c r="C12" s="20"/>
      <c r="D12" s="20"/>
      <c r="E12" s="20"/>
      <c r="F12" s="20" t="s">
        <v>346</v>
      </c>
      <c r="G12" s="20"/>
      <c r="H12" s="20" t="s">
        <v>422</v>
      </c>
      <c r="I12" s="20"/>
    </row>
    <row r="13" spans="1:13" ht="15">
      <c r="A13" s="20" t="s">
        <v>146</v>
      </c>
      <c r="B13" s="20"/>
      <c r="C13" s="20"/>
      <c r="D13" s="20"/>
      <c r="E13" s="20"/>
      <c r="F13" s="20" t="s">
        <v>349</v>
      </c>
      <c r="G13" s="20"/>
      <c r="H13" s="20" t="s">
        <v>424</v>
      </c>
      <c r="I13" s="20"/>
    </row>
    <row r="14" spans="1:13" ht="15">
      <c r="A14" s="20" t="s">
        <v>150</v>
      </c>
      <c r="B14" s="20"/>
      <c r="C14" s="20"/>
      <c r="D14" s="20"/>
      <c r="E14" s="20"/>
      <c r="F14" s="20" t="s">
        <v>352</v>
      </c>
      <c r="G14" s="20"/>
      <c r="H14" s="20" t="s">
        <v>426</v>
      </c>
      <c r="I14" s="20"/>
    </row>
    <row r="15" spans="1:13" ht="15">
      <c r="A15" s="20" t="s">
        <v>153</v>
      </c>
      <c r="B15" s="20"/>
      <c r="C15" s="20"/>
      <c r="D15" s="20"/>
      <c r="E15" s="20"/>
      <c r="F15" s="20" t="s">
        <v>355</v>
      </c>
      <c r="G15" s="20"/>
      <c r="H15" s="20" t="s">
        <v>428</v>
      </c>
      <c r="I15" s="20"/>
    </row>
    <row r="16" spans="1:13" ht="15">
      <c r="A16" s="20" t="s">
        <v>156</v>
      </c>
      <c r="B16" s="20"/>
      <c r="C16" s="20"/>
      <c r="D16" s="20"/>
      <c r="E16" s="20"/>
      <c r="F16" s="20" t="s">
        <v>358</v>
      </c>
      <c r="G16" s="20"/>
      <c r="H16" s="20" t="s">
        <v>430</v>
      </c>
      <c r="I16" s="20"/>
    </row>
    <row r="17" spans="1:9" ht="15">
      <c r="A17" s="20" t="s">
        <v>159</v>
      </c>
      <c r="B17" s="20"/>
      <c r="C17" s="20"/>
      <c r="D17" s="20"/>
      <c r="E17" s="20"/>
      <c r="F17" s="20" t="s">
        <v>361</v>
      </c>
      <c r="G17" s="20"/>
      <c r="H17" s="20" t="s">
        <v>432</v>
      </c>
      <c r="I17" s="20"/>
    </row>
    <row r="18" spans="1:9" ht="15">
      <c r="A18" s="20" t="s">
        <v>162</v>
      </c>
      <c r="B18" s="20"/>
      <c r="C18" s="20"/>
      <c r="D18" s="20"/>
      <c r="E18" s="20"/>
      <c r="F18" s="20" t="s">
        <v>364</v>
      </c>
      <c r="G18" s="20"/>
      <c r="H18" s="20"/>
      <c r="I18" s="20"/>
    </row>
    <row r="19" spans="1:9" ht="15">
      <c r="A19" s="20" t="s">
        <v>165</v>
      </c>
      <c r="B19" s="20"/>
      <c r="C19" s="20"/>
      <c r="D19" s="20"/>
      <c r="E19" s="20"/>
      <c r="F19" s="20" t="s">
        <v>366</v>
      </c>
      <c r="G19" s="20"/>
      <c r="H19" s="20"/>
      <c r="I19" s="20"/>
    </row>
    <row r="20" spans="1:9" ht="15">
      <c r="A20" s="20" t="s">
        <v>168</v>
      </c>
      <c r="B20" s="20"/>
      <c r="C20" s="20"/>
      <c r="D20" s="20"/>
      <c r="E20" s="20"/>
      <c r="F20" s="20" t="s">
        <v>368</v>
      </c>
      <c r="G20" s="20"/>
      <c r="H20" s="20"/>
      <c r="I20" s="20"/>
    </row>
    <row r="21" spans="1:9" ht="15">
      <c r="A21" s="20" t="s">
        <v>170</v>
      </c>
      <c r="B21" s="20"/>
      <c r="C21" s="20"/>
      <c r="D21" s="20"/>
      <c r="E21" s="20"/>
      <c r="F21" s="20" t="s">
        <v>370</v>
      </c>
      <c r="G21" s="20"/>
      <c r="H21" s="20"/>
      <c r="I21" s="20"/>
    </row>
    <row r="22" spans="1:9" ht="15">
      <c r="A22" s="20" t="s">
        <v>173</v>
      </c>
      <c r="B22" s="20"/>
      <c r="C22" s="20"/>
      <c r="D22" s="20"/>
      <c r="E22" s="20"/>
      <c r="F22" s="20" t="s">
        <v>372</v>
      </c>
      <c r="G22" s="20"/>
      <c r="H22" s="20"/>
      <c r="I22" s="20"/>
    </row>
    <row r="23" spans="1:9" ht="15">
      <c r="A23" s="20" t="s">
        <v>175</v>
      </c>
      <c r="B23" s="20"/>
      <c r="C23" s="20"/>
      <c r="D23" s="20"/>
      <c r="E23" s="20"/>
      <c r="F23" s="20" t="s">
        <v>374</v>
      </c>
      <c r="G23" s="20"/>
      <c r="H23" s="20"/>
      <c r="I23" s="20"/>
    </row>
    <row r="24" spans="1:9" ht="15">
      <c r="A24" s="20" t="s">
        <v>178</v>
      </c>
      <c r="B24" s="20"/>
      <c r="C24" s="20"/>
      <c r="D24" s="20"/>
      <c r="E24" s="20"/>
      <c r="F24" s="20" t="s">
        <v>376</v>
      </c>
      <c r="G24" s="20"/>
      <c r="H24" s="20"/>
      <c r="I24" s="20"/>
    </row>
    <row r="25" spans="1:9" ht="15">
      <c r="A25" s="20" t="s">
        <v>181</v>
      </c>
      <c r="B25" s="20"/>
      <c r="C25" s="20"/>
      <c r="D25" s="20"/>
      <c r="E25" s="20"/>
      <c r="F25" s="20"/>
      <c r="G25" s="20"/>
      <c r="H25" s="20"/>
      <c r="I25" s="20"/>
    </row>
    <row r="26" spans="1:9" ht="15">
      <c r="A26" s="20" t="s">
        <v>184</v>
      </c>
      <c r="B26" s="20"/>
      <c r="C26" s="20"/>
      <c r="D26" s="20"/>
      <c r="E26" s="20"/>
      <c r="F26" s="20"/>
      <c r="G26" s="20"/>
      <c r="H26" s="20"/>
      <c r="I26" s="20"/>
    </row>
    <row r="27" spans="1:9" ht="15">
      <c r="A27" s="20" t="s">
        <v>187</v>
      </c>
      <c r="B27" s="20"/>
      <c r="C27" s="20"/>
      <c r="D27" s="20"/>
      <c r="E27" s="20"/>
      <c r="F27" s="20"/>
      <c r="G27" s="20"/>
      <c r="H27" s="20"/>
      <c r="I27" s="20"/>
    </row>
    <row r="28" spans="1:9" ht="15">
      <c r="A28" s="20" t="s">
        <v>190</v>
      </c>
      <c r="B28" s="20"/>
      <c r="C28" s="20"/>
      <c r="D28" s="20"/>
      <c r="E28" s="20"/>
      <c r="F28" s="20"/>
      <c r="G28" s="20"/>
      <c r="H28" s="20"/>
      <c r="I28" s="20"/>
    </row>
    <row r="29" spans="1:9" ht="15">
      <c r="A29" s="20" t="s">
        <v>193</v>
      </c>
      <c r="B29" s="20"/>
      <c r="C29" s="20"/>
      <c r="D29" s="20"/>
      <c r="E29" s="20"/>
      <c r="F29" s="20"/>
      <c r="G29" s="20"/>
      <c r="H29" s="20"/>
      <c r="I29" s="20"/>
    </row>
    <row r="30" spans="1:9" ht="15">
      <c r="A30" s="20" t="s">
        <v>195</v>
      </c>
      <c r="B30" s="20"/>
      <c r="C30" s="20"/>
      <c r="D30" s="20"/>
      <c r="E30" s="20"/>
      <c r="F30" s="20"/>
      <c r="G30" s="20"/>
      <c r="H30" s="20"/>
      <c r="I30" s="20"/>
    </row>
    <row r="31" spans="1:9" ht="15">
      <c r="A31" s="20" t="s">
        <v>53</v>
      </c>
      <c r="B31" s="20"/>
      <c r="C31" s="20"/>
      <c r="D31" s="20"/>
      <c r="E31" s="20"/>
      <c r="F31" s="20"/>
      <c r="G31" s="20"/>
      <c r="H31" s="20"/>
      <c r="I31" s="20"/>
    </row>
    <row r="32" spans="1:9" ht="15">
      <c r="A32" s="20" t="s">
        <v>197</v>
      </c>
      <c r="B32" s="20"/>
      <c r="C32" s="20"/>
      <c r="D32" s="20"/>
      <c r="E32" s="20"/>
      <c r="F32" s="20"/>
      <c r="G32" s="20"/>
      <c r="H32" s="20"/>
      <c r="I32" s="20"/>
    </row>
    <row r="33" spans="1:9" ht="15">
      <c r="A33" s="20" t="s">
        <v>198</v>
      </c>
      <c r="B33" s="20"/>
      <c r="C33" s="20"/>
      <c r="D33" s="20"/>
      <c r="E33" s="20"/>
      <c r="F33" s="20"/>
      <c r="G33" s="20"/>
      <c r="H33" s="20"/>
      <c r="I33" s="20"/>
    </row>
    <row r="34" spans="1:9" ht="15">
      <c r="A34" s="20" t="s">
        <v>199</v>
      </c>
      <c r="B34" s="20"/>
      <c r="C34" s="20"/>
      <c r="D34" s="20"/>
      <c r="E34" s="20"/>
      <c r="F34" s="20"/>
      <c r="G34" s="20"/>
      <c r="H34" s="20"/>
      <c r="I34" s="20"/>
    </row>
    <row r="35" spans="1:9" ht="15">
      <c r="A35" s="20" t="s">
        <v>51</v>
      </c>
      <c r="B35" s="20"/>
      <c r="C35" s="20"/>
      <c r="D35" s="20"/>
      <c r="E35" s="20"/>
      <c r="F35" s="20"/>
      <c r="G35" s="20"/>
      <c r="H35" s="20"/>
      <c r="I35" s="20"/>
    </row>
    <row r="36" spans="1:9" ht="15">
      <c r="A36" s="20" t="s">
        <v>202</v>
      </c>
      <c r="B36" s="20"/>
      <c r="C36" s="20"/>
      <c r="D36" s="20"/>
      <c r="E36" s="20"/>
      <c r="F36" s="20"/>
      <c r="G36" s="20"/>
      <c r="H36" s="20"/>
      <c r="I36" s="20"/>
    </row>
    <row r="37" spans="1:9" ht="15">
      <c r="A37" s="20" t="s">
        <v>205</v>
      </c>
      <c r="B37" s="20"/>
      <c r="C37" s="20"/>
      <c r="D37" s="20"/>
      <c r="E37" s="20"/>
      <c r="F37" s="20"/>
      <c r="G37" s="20"/>
      <c r="H37" s="20"/>
      <c r="I37" s="20"/>
    </row>
    <row r="38" spans="1:9" ht="15">
      <c r="A38" s="20" t="s">
        <v>52</v>
      </c>
      <c r="B38" s="20"/>
      <c r="C38" s="20"/>
      <c r="D38" s="20"/>
      <c r="E38" s="20"/>
      <c r="F38" s="20"/>
      <c r="G38" s="20"/>
      <c r="H38" s="20"/>
      <c r="I38" s="20"/>
    </row>
    <row r="39" spans="1:9" ht="15">
      <c r="A39" s="20" t="s">
        <v>209</v>
      </c>
      <c r="B39" s="20"/>
      <c r="C39" s="20"/>
      <c r="D39" s="20"/>
      <c r="E39" s="20"/>
      <c r="F39" s="20"/>
      <c r="G39" s="20"/>
      <c r="H39" s="20"/>
      <c r="I39" s="20"/>
    </row>
    <row r="40" spans="1:9" ht="15">
      <c r="A40" s="20" t="s">
        <v>211</v>
      </c>
      <c r="B40" s="20"/>
      <c r="C40" s="20"/>
      <c r="D40" s="20"/>
      <c r="E40" s="20"/>
      <c r="F40" s="20"/>
      <c r="G40" s="20"/>
      <c r="H40" s="20"/>
      <c r="I40" s="20"/>
    </row>
    <row r="41" spans="1:9" ht="15">
      <c r="A41" s="20" t="s">
        <v>214</v>
      </c>
      <c r="B41" s="20"/>
      <c r="C41" s="20"/>
      <c r="D41" s="20"/>
      <c r="E41" s="20"/>
      <c r="F41" s="20"/>
      <c r="G41" s="20"/>
      <c r="H41" s="20"/>
      <c r="I41" s="20"/>
    </row>
    <row r="42" spans="1:9" ht="15">
      <c r="A42" s="20" t="s">
        <v>217</v>
      </c>
      <c r="B42" s="20"/>
      <c r="C42" s="20"/>
      <c r="D42" s="20"/>
      <c r="E42" s="20"/>
      <c r="F42" s="20"/>
      <c r="G42" s="20"/>
      <c r="H42" s="20"/>
      <c r="I42" s="20"/>
    </row>
    <row r="43" spans="1:9" ht="15">
      <c r="A43" s="20" t="s">
        <v>219</v>
      </c>
      <c r="B43" s="20"/>
      <c r="C43" s="20"/>
      <c r="D43" s="20"/>
      <c r="E43" s="20"/>
      <c r="F43" s="20"/>
      <c r="G43" s="20"/>
      <c r="H43" s="20"/>
      <c r="I43" s="20"/>
    </row>
    <row r="44" spans="1:9" ht="15">
      <c r="A44" s="20" t="s">
        <v>222</v>
      </c>
      <c r="B44" s="20"/>
      <c r="C44" s="20"/>
      <c r="D44" s="20"/>
      <c r="E44" s="20"/>
      <c r="F44" s="20"/>
      <c r="G44" s="20"/>
      <c r="H44" s="20"/>
      <c r="I44" s="20"/>
    </row>
    <row r="45" spans="1:9" ht="15">
      <c r="A45" s="20" t="s">
        <v>225</v>
      </c>
      <c r="B45" s="20"/>
      <c r="C45" s="20"/>
      <c r="D45" s="20"/>
      <c r="E45" s="20"/>
      <c r="F45" s="20"/>
      <c r="G45" s="20"/>
      <c r="H45" s="20"/>
      <c r="I45" s="20"/>
    </row>
    <row r="46" spans="1:9" ht="15">
      <c r="A46" s="20" t="s">
        <v>227</v>
      </c>
      <c r="B46" s="20"/>
      <c r="C46" s="20"/>
      <c r="D46" s="20"/>
      <c r="E46" s="20"/>
      <c r="F46" s="20"/>
      <c r="G46" s="20"/>
      <c r="H46" s="20"/>
      <c r="I46" s="20"/>
    </row>
    <row r="47" spans="1:9" ht="15">
      <c r="A47" s="20" t="s">
        <v>229</v>
      </c>
      <c r="B47" s="20"/>
      <c r="C47" s="20"/>
      <c r="D47" s="20"/>
      <c r="E47" s="20"/>
      <c r="F47" s="20"/>
      <c r="G47" s="20"/>
      <c r="H47" s="20"/>
      <c r="I47" s="20"/>
    </row>
    <row r="48" spans="1:9" ht="15">
      <c r="A48" s="20" t="s">
        <v>230</v>
      </c>
      <c r="B48" s="20"/>
      <c r="C48" s="20"/>
      <c r="D48" s="20"/>
      <c r="E48" s="20"/>
      <c r="F48" s="20"/>
      <c r="G48" s="20"/>
      <c r="H48" s="20"/>
      <c r="I48" s="20"/>
    </row>
    <row r="49" spans="1:9" ht="15">
      <c r="A49" s="20" t="s">
        <v>231</v>
      </c>
      <c r="B49" s="20"/>
      <c r="C49" s="20"/>
      <c r="D49" s="20"/>
      <c r="E49" s="20"/>
      <c r="F49" s="20"/>
      <c r="G49" s="20"/>
      <c r="H49" s="20"/>
      <c r="I49" s="20"/>
    </row>
    <row r="50" spans="1:9" ht="15">
      <c r="A50" s="20" t="s">
        <v>232</v>
      </c>
      <c r="B50" s="20"/>
      <c r="C50" s="20"/>
      <c r="D50" s="20"/>
      <c r="E50" s="20"/>
      <c r="F50" s="20"/>
      <c r="G50" s="20"/>
      <c r="H50" s="20"/>
      <c r="I50" s="20"/>
    </row>
    <row r="51" spans="1:9" ht="15">
      <c r="A51" s="20" t="s">
        <v>233</v>
      </c>
      <c r="B51" s="20"/>
      <c r="C51" s="20"/>
      <c r="D51" s="20"/>
      <c r="E51" s="20"/>
      <c r="F51" s="20"/>
      <c r="G51" s="20"/>
      <c r="H51" s="20"/>
      <c r="I51" s="20"/>
    </row>
    <row r="52" spans="1:9" ht="15">
      <c r="A52" s="20" t="s">
        <v>236</v>
      </c>
      <c r="B52" s="20"/>
      <c r="C52" s="20"/>
      <c r="D52" s="20"/>
      <c r="E52" s="20"/>
      <c r="F52" s="20"/>
      <c r="G52" s="20"/>
      <c r="H52" s="20"/>
      <c r="I52" s="20"/>
    </row>
    <row r="53" spans="1:9" ht="15">
      <c r="A53" s="20" t="s">
        <v>239</v>
      </c>
      <c r="B53" s="20"/>
      <c r="C53" s="20"/>
      <c r="D53" s="20"/>
      <c r="E53" s="20"/>
      <c r="F53" s="20"/>
      <c r="G53" s="20"/>
      <c r="H53" s="20"/>
      <c r="I53" s="20"/>
    </row>
    <row r="54" spans="1:9" ht="15">
      <c r="A54" s="20" t="s">
        <v>241</v>
      </c>
      <c r="B54" s="20"/>
      <c r="C54" s="20"/>
      <c r="D54" s="20"/>
      <c r="E54" s="20"/>
      <c r="F54" s="20"/>
      <c r="G54" s="20"/>
      <c r="H54" s="20"/>
      <c r="I54" s="20"/>
    </row>
    <row r="55" spans="1:9" ht="15">
      <c r="A55" s="20" t="s">
        <v>243</v>
      </c>
      <c r="B55" s="20"/>
      <c r="C55" s="20"/>
      <c r="D55" s="20"/>
      <c r="E55" s="20"/>
      <c r="F55" s="20"/>
      <c r="G55" s="20"/>
      <c r="H55" s="20"/>
      <c r="I55" s="20"/>
    </row>
    <row r="56" spans="1:9" ht="15">
      <c r="A56" s="20" t="s">
        <v>245</v>
      </c>
      <c r="B56" s="20"/>
      <c r="C56" s="20"/>
      <c r="D56" s="20"/>
      <c r="E56" s="20"/>
      <c r="F56" s="20"/>
      <c r="G56" s="20"/>
      <c r="H56" s="20"/>
      <c r="I56" s="20"/>
    </row>
    <row r="57" spans="1:9" ht="15">
      <c r="A57" s="20" t="s">
        <v>247</v>
      </c>
      <c r="B57" s="20"/>
      <c r="C57" s="20"/>
      <c r="D57" s="20"/>
      <c r="E57" s="20"/>
      <c r="F57" s="20"/>
      <c r="G57" s="20"/>
      <c r="H57" s="20"/>
      <c r="I57" s="20"/>
    </row>
    <row r="58" spans="1:9" ht="15">
      <c r="A58" s="20" t="s">
        <v>250</v>
      </c>
      <c r="B58" s="20"/>
      <c r="C58" s="20"/>
      <c r="D58" s="20"/>
      <c r="E58" s="20"/>
      <c r="F58" s="20"/>
      <c r="G58" s="20"/>
      <c r="H58" s="20"/>
      <c r="I58" s="20"/>
    </row>
  </sheetData>
  <mergeCells count="2">
    <mergeCell ref="K1:M1"/>
    <mergeCell ref="K2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Как выбрать</vt:lpstr>
      <vt:lpstr>Конфигуратор</vt:lpstr>
      <vt:lpstr>Исходная комплектация</vt:lpstr>
      <vt:lpstr>Прайс</vt:lpstr>
      <vt:lpstr>T-BGM400</vt:lpstr>
      <vt:lpstr>T-BGM500</vt:lpstr>
      <vt:lpstr>T-BGM1000</vt:lpstr>
      <vt:lpstr>T-BGM2000</vt:lpstr>
      <vt:lpstr>T-ProBG3000</vt:lpstr>
      <vt:lpstr>T-ProBG8000</vt:lpstr>
      <vt:lpstr>Списки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prime</cp:lastModifiedBy>
  <dcterms:created xsi:type="dcterms:W3CDTF">2026-08-20T12:18:10Z</dcterms:created>
  <dcterms:modified xsi:type="dcterms:W3CDTF">2026-09-20T16:13:21Z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5D090F8955F744D3AA8F59211848D7F2_12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